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Dio\Desktop\VEŘEJNÉ ZAKÁZKY 2021\ZADANÉ\Sušice_zateplení\Na PROFIL\PD+VV\"/>
    </mc:Choice>
  </mc:AlternateContent>
  <xr:revisionPtr revIDLastSave="0" documentId="13_ncr:1_{CE654E37-4F4D-4648-ACFD-09ACE7ABFA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SO-04  Dvojsekce byt..." sheetId="2" r:id="rId2"/>
    <sheet name="011 - SO-04  Elektroinsta..." sheetId="3" r:id="rId3"/>
    <sheet name="02 - SO-05  Dvojsekce, by..." sheetId="4" r:id="rId4"/>
    <sheet name="021 - SO-05  Elektroinsta..." sheetId="5" r:id="rId5"/>
    <sheet name="03 - Vedlejší a ostatní r..." sheetId="6" r:id="rId6"/>
  </sheets>
  <definedNames>
    <definedName name="_xlnm._FilterDatabase" localSheetId="1" hidden="1">'01 - SO-04  Dvojsekce byt...'!$C$138:$K$584</definedName>
    <definedName name="_xlnm._FilterDatabase" localSheetId="2" hidden="1">'011 - SO-04  Elektroinsta...'!$C$124:$K$180</definedName>
    <definedName name="_xlnm._FilterDatabase" localSheetId="3" hidden="1">'02 - SO-05  Dvojsekce, by...'!$C$138:$K$641</definedName>
    <definedName name="_xlnm._FilterDatabase" localSheetId="4" hidden="1">'021 - SO-05  Elektroinsta...'!$C$124:$K$180</definedName>
    <definedName name="_xlnm._FilterDatabase" localSheetId="5" hidden="1">'03 - Vedlejší a ostatní r...'!$C$120:$K$130</definedName>
    <definedName name="_xlnm.Print_Titles" localSheetId="1">'01 - SO-04  Dvojsekce byt...'!$138:$138</definedName>
    <definedName name="_xlnm.Print_Titles" localSheetId="2">'011 - SO-04  Elektroinsta...'!$124:$124</definedName>
    <definedName name="_xlnm.Print_Titles" localSheetId="3">'02 - SO-05  Dvojsekce, by...'!$138:$138</definedName>
    <definedName name="_xlnm.Print_Titles" localSheetId="4">'021 - SO-05  Elektroinsta...'!$124:$124</definedName>
    <definedName name="_xlnm.Print_Titles" localSheetId="5">'03 - Vedlejší a ostatní r...'!$120:$120</definedName>
    <definedName name="_xlnm.Print_Titles" localSheetId="0">'Rekapitulace stavby'!$92:$92</definedName>
    <definedName name="_xlnm.Print_Area" localSheetId="1">'01 - SO-04  Dvojsekce byt...'!$C$4:$J$76,'01 - SO-04  Dvojsekce byt...'!$C$82:$J$120,'01 - SO-04  Dvojsekce byt...'!$C$126:$K$584</definedName>
    <definedName name="_xlnm.Print_Area" localSheetId="2">'011 - SO-04  Elektroinsta...'!$C$4:$J$76,'011 - SO-04  Elektroinsta...'!$C$82:$J$104,'011 - SO-04  Elektroinsta...'!$C$110:$K$180</definedName>
    <definedName name="_xlnm.Print_Area" localSheetId="3">'02 - SO-05  Dvojsekce, by...'!$C$4:$J$76,'02 - SO-05  Dvojsekce, by...'!$C$82:$J$120,'02 - SO-05  Dvojsekce, by...'!$C$126:$K$641</definedName>
    <definedName name="_xlnm.Print_Area" localSheetId="4">'021 - SO-05  Elektroinsta...'!$C$4:$J$76,'021 - SO-05  Elektroinsta...'!$C$82:$J$104,'021 - SO-05  Elektroinsta...'!$C$110:$K$180</definedName>
    <definedName name="_xlnm.Print_Area" localSheetId="5">'03 - Vedlejší a ostatní r...'!$C$4:$J$76,'03 - Vedlejší a ostatní r...'!$C$82:$J$102,'03 - Vedlejší a ostatní r...'!$C$108:$K$130</definedName>
    <definedName name="_xlnm.Print_Area" localSheetId="0">'Rekapitulace stavby'!$D$4:$AO$76,'Rekapitulace stavby'!$C$82:$AQ$102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101" i="1"/>
  <c r="J35" i="6"/>
  <c r="AX101" i="1" s="1"/>
  <c r="BI130" i="6"/>
  <c r="BH130" i="6"/>
  <c r="BG130" i="6"/>
  <c r="BE130" i="6"/>
  <c r="T130" i="6"/>
  <c r="T129" i="6"/>
  <c r="R130" i="6"/>
  <c r="R129" i="6" s="1"/>
  <c r="P130" i="6"/>
  <c r="P129" i="6" s="1"/>
  <c r="BI128" i="6"/>
  <c r="BH128" i="6"/>
  <c r="BG128" i="6"/>
  <c r="BE128" i="6"/>
  <c r="T128" i="6"/>
  <c r="T127" i="6" s="1"/>
  <c r="R128" i="6"/>
  <c r="R127" i="6" s="1"/>
  <c r="P128" i="6"/>
  <c r="P127" i="6" s="1"/>
  <c r="BI126" i="6"/>
  <c r="BH126" i="6"/>
  <c r="BG126" i="6"/>
  <c r="BE126" i="6"/>
  <c r="T126" i="6"/>
  <c r="T125" i="6"/>
  <c r="R126" i="6"/>
  <c r="R125" i="6" s="1"/>
  <c r="P126" i="6"/>
  <c r="P125" i="6"/>
  <c r="BI124" i="6"/>
  <c r="BH124" i="6"/>
  <c r="BG124" i="6"/>
  <c r="BE124" i="6"/>
  <c r="T124" i="6"/>
  <c r="T123" i="6" s="1"/>
  <c r="T122" i="6" s="1"/>
  <c r="T121" i="6" s="1"/>
  <c r="R124" i="6"/>
  <c r="R123" i="6" s="1"/>
  <c r="P124" i="6"/>
  <c r="P123" i="6" s="1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 s="1"/>
  <c r="J17" i="6"/>
  <c r="J12" i="6"/>
  <c r="J115" i="6" s="1"/>
  <c r="E7" i="6"/>
  <c r="E111" i="6" s="1"/>
  <c r="J39" i="5"/>
  <c r="J38" i="5"/>
  <c r="AY100" i="1" s="1"/>
  <c r="J37" i="5"/>
  <c r="AX100" i="1" s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 s="1"/>
  <c r="J19" i="5"/>
  <c r="J14" i="5"/>
  <c r="J91" i="5" s="1"/>
  <c r="E7" i="5"/>
  <c r="E113" i="5" s="1"/>
  <c r="J37" i="4"/>
  <c r="J36" i="4"/>
  <c r="AY99" i="1" s="1"/>
  <c r="J35" i="4"/>
  <c r="AX99" i="1" s="1"/>
  <c r="BI641" i="4"/>
  <c r="BH641" i="4"/>
  <c r="BG641" i="4"/>
  <c r="BE641" i="4"/>
  <c r="T641" i="4"/>
  <c r="R641" i="4"/>
  <c r="P641" i="4"/>
  <c r="BI640" i="4"/>
  <c r="BH640" i="4"/>
  <c r="BG640" i="4"/>
  <c r="BE640" i="4"/>
  <c r="T640" i="4"/>
  <c r="R640" i="4"/>
  <c r="P640" i="4"/>
  <c r="BI638" i="4"/>
  <c r="BH638" i="4"/>
  <c r="BG638" i="4"/>
  <c r="BE638" i="4"/>
  <c r="T638" i="4"/>
  <c r="R638" i="4"/>
  <c r="P638" i="4"/>
  <c r="BI636" i="4"/>
  <c r="BH636" i="4"/>
  <c r="BG636" i="4"/>
  <c r="BE636" i="4"/>
  <c r="T636" i="4"/>
  <c r="R636" i="4"/>
  <c r="P636" i="4"/>
  <c r="BI634" i="4"/>
  <c r="BH634" i="4"/>
  <c r="BG634" i="4"/>
  <c r="BE634" i="4"/>
  <c r="T634" i="4"/>
  <c r="R634" i="4"/>
  <c r="P634" i="4"/>
  <c r="BI632" i="4"/>
  <c r="BH632" i="4"/>
  <c r="BG632" i="4"/>
  <c r="BE632" i="4"/>
  <c r="T632" i="4"/>
  <c r="R632" i="4"/>
  <c r="P632" i="4"/>
  <c r="BI631" i="4"/>
  <c r="BH631" i="4"/>
  <c r="BG631" i="4"/>
  <c r="BE631" i="4"/>
  <c r="T631" i="4"/>
  <c r="R631" i="4"/>
  <c r="P631" i="4"/>
  <c r="BI629" i="4"/>
  <c r="BH629" i="4"/>
  <c r="BG629" i="4"/>
  <c r="BE629" i="4"/>
  <c r="T629" i="4"/>
  <c r="R629" i="4"/>
  <c r="P629" i="4"/>
  <c r="BI628" i="4"/>
  <c r="BH628" i="4"/>
  <c r="BG628" i="4"/>
  <c r="BE628" i="4"/>
  <c r="T628" i="4"/>
  <c r="R628" i="4"/>
  <c r="P628" i="4"/>
  <c r="BI626" i="4"/>
  <c r="BH626" i="4"/>
  <c r="BG626" i="4"/>
  <c r="BE626" i="4"/>
  <c r="T626" i="4"/>
  <c r="R626" i="4"/>
  <c r="P626" i="4"/>
  <c r="BI624" i="4"/>
  <c r="BH624" i="4"/>
  <c r="BG624" i="4"/>
  <c r="BE624" i="4"/>
  <c r="T624" i="4"/>
  <c r="R624" i="4"/>
  <c r="P624" i="4"/>
  <c r="BI622" i="4"/>
  <c r="BH622" i="4"/>
  <c r="BG622" i="4"/>
  <c r="BE622" i="4"/>
  <c r="T622" i="4"/>
  <c r="R622" i="4"/>
  <c r="P622" i="4"/>
  <c r="BI621" i="4"/>
  <c r="BH621" i="4"/>
  <c r="BG621" i="4"/>
  <c r="BE621" i="4"/>
  <c r="T621" i="4"/>
  <c r="R621" i="4"/>
  <c r="P621" i="4"/>
  <c r="BI619" i="4"/>
  <c r="BH619" i="4"/>
  <c r="BG619" i="4"/>
  <c r="BE619" i="4"/>
  <c r="T619" i="4"/>
  <c r="R619" i="4"/>
  <c r="P619" i="4"/>
  <c r="BI617" i="4"/>
  <c r="BH617" i="4"/>
  <c r="BG617" i="4"/>
  <c r="BE617" i="4"/>
  <c r="T617" i="4"/>
  <c r="R617" i="4"/>
  <c r="P617" i="4"/>
  <c r="BI615" i="4"/>
  <c r="BH615" i="4"/>
  <c r="BG615" i="4"/>
  <c r="BE615" i="4"/>
  <c r="T615" i="4"/>
  <c r="R615" i="4"/>
  <c r="P615" i="4"/>
  <c r="BI613" i="4"/>
  <c r="BH613" i="4"/>
  <c r="BG613" i="4"/>
  <c r="BE613" i="4"/>
  <c r="T613" i="4"/>
  <c r="R613" i="4"/>
  <c r="P613" i="4"/>
  <c r="BI611" i="4"/>
  <c r="BH611" i="4"/>
  <c r="BG611" i="4"/>
  <c r="BE611" i="4"/>
  <c r="T611" i="4"/>
  <c r="R611" i="4"/>
  <c r="P611" i="4"/>
  <c r="BI609" i="4"/>
  <c r="BH609" i="4"/>
  <c r="BG609" i="4"/>
  <c r="BE609" i="4"/>
  <c r="T609" i="4"/>
  <c r="R609" i="4"/>
  <c r="P609" i="4"/>
  <c r="BI607" i="4"/>
  <c r="BH607" i="4"/>
  <c r="BG607" i="4"/>
  <c r="BE607" i="4"/>
  <c r="T607" i="4"/>
  <c r="R607" i="4"/>
  <c r="P607" i="4"/>
  <c r="BI605" i="4"/>
  <c r="BH605" i="4"/>
  <c r="BG605" i="4"/>
  <c r="BE605" i="4"/>
  <c r="T605" i="4"/>
  <c r="R605" i="4"/>
  <c r="P605" i="4"/>
  <c r="BI601" i="4"/>
  <c r="BH601" i="4"/>
  <c r="BG601" i="4"/>
  <c r="BE601" i="4"/>
  <c r="T601" i="4"/>
  <c r="R601" i="4"/>
  <c r="P601" i="4"/>
  <c r="BI600" i="4"/>
  <c r="BH600" i="4"/>
  <c r="BG600" i="4"/>
  <c r="BE600" i="4"/>
  <c r="T600" i="4"/>
  <c r="R600" i="4"/>
  <c r="P600" i="4"/>
  <c r="BI598" i="4"/>
  <c r="BH598" i="4"/>
  <c r="BG598" i="4"/>
  <c r="BE598" i="4"/>
  <c r="T598" i="4"/>
  <c r="R598" i="4"/>
  <c r="P598" i="4"/>
  <c r="BI595" i="4"/>
  <c r="BH595" i="4"/>
  <c r="BG595" i="4"/>
  <c r="BE595" i="4"/>
  <c r="T595" i="4"/>
  <c r="R595" i="4"/>
  <c r="P595" i="4"/>
  <c r="BI593" i="4"/>
  <c r="BH593" i="4"/>
  <c r="BG593" i="4"/>
  <c r="BE593" i="4"/>
  <c r="T593" i="4"/>
  <c r="R593" i="4"/>
  <c r="P593" i="4"/>
  <c r="BI591" i="4"/>
  <c r="BH591" i="4"/>
  <c r="BG591" i="4"/>
  <c r="BE591" i="4"/>
  <c r="T591" i="4"/>
  <c r="R591" i="4"/>
  <c r="P591" i="4"/>
  <c r="BI589" i="4"/>
  <c r="BH589" i="4"/>
  <c r="BG589" i="4"/>
  <c r="BE589" i="4"/>
  <c r="T589" i="4"/>
  <c r="R589" i="4"/>
  <c r="P589" i="4"/>
  <c r="BI585" i="4"/>
  <c r="BH585" i="4"/>
  <c r="BG585" i="4"/>
  <c r="BE585" i="4"/>
  <c r="T585" i="4"/>
  <c r="R585" i="4"/>
  <c r="P585" i="4"/>
  <c r="BI583" i="4"/>
  <c r="BH583" i="4"/>
  <c r="BG583" i="4"/>
  <c r="BE583" i="4"/>
  <c r="T583" i="4"/>
  <c r="R583" i="4"/>
  <c r="P583" i="4"/>
  <c r="BI582" i="4"/>
  <c r="BH582" i="4"/>
  <c r="BG582" i="4"/>
  <c r="BE582" i="4"/>
  <c r="T582" i="4"/>
  <c r="R582" i="4"/>
  <c r="P582" i="4"/>
  <c r="BI581" i="4"/>
  <c r="BH581" i="4"/>
  <c r="BG581" i="4"/>
  <c r="BE581" i="4"/>
  <c r="T581" i="4"/>
  <c r="R581" i="4"/>
  <c r="P581" i="4"/>
  <c r="BI580" i="4"/>
  <c r="BH580" i="4"/>
  <c r="BG580" i="4"/>
  <c r="BE580" i="4"/>
  <c r="T580" i="4"/>
  <c r="R580" i="4"/>
  <c r="P580" i="4"/>
  <c r="BI578" i="4"/>
  <c r="BH578" i="4"/>
  <c r="BG578" i="4"/>
  <c r="BE578" i="4"/>
  <c r="T578" i="4"/>
  <c r="R578" i="4"/>
  <c r="P578" i="4"/>
  <c r="BI575" i="4"/>
  <c r="BH575" i="4"/>
  <c r="BG575" i="4"/>
  <c r="BE575" i="4"/>
  <c r="T575" i="4"/>
  <c r="R575" i="4"/>
  <c r="P575" i="4"/>
  <c r="BI570" i="4"/>
  <c r="BH570" i="4"/>
  <c r="BG570" i="4"/>
  <c r="BE570" i="4"/>
  <c r="T570" i="4"/>
  <c r="R570" i="4"/>
  <c r="P570" i="4"/>
  <c r="BI568" i="4"/>
  <c r="BH568" i="4"/>
  <c r="BG568" i="4"/>
  <c r="BE568" i="4"/>
  <c r="T568" i="4"/>
  <c r="R568" i="4"/>
  <c r="P568" i="4"/>
  <c r="BI563" i="4"/>
  <c r="BH563" i="4"/>
  <c r="BG563" i="4"/>
  <c r="BE563" i="4"/>
  <c r="T563" i="4"/>
  <c r="R563" i="4"/>
  <c r="P563" i="4"/>
  <c r="BI558" i="4"/>
  <c r="BH558" i="4"/>
  <c r="BG558" i="4"/>
  <c r="BE558" i="4"/>
  <c r="T558" i="4"/>
  <c r="R558" i="4"/>
  <c r="P558" i="4"/>
  <c r="BI556" i="4"/>
  <c r="BH556" i="4"/>
  <c r="BG556" i="4"/>
  <c r="BE556" i="4"/>
  <c r="T556" i="4"/>
  <c r="R556" i="4"/>
  <c r="P556" i="4"/>
  <c r="BI554" i="4"/>
  <c r="BH554" i="4"/>
  <c r="BG554" i="4"/>
  <c r="BE554" i="4"/>
  <c r="T554" i="4"/>
  <c r="R554" i="4"/>
  <c r="P554" i="4"/>
  <c r="BI552" i="4"/>
  <c r="BH552" i="4"/>
  <c r="BG552" i="4"/>
  <c r="BE552" i="4"/>
  <c r="T552" i="4"/>
  <c r="R552" i="4"/>
  <c r="P552" i="4"/>
  <c r="BI550" i="4"/>
  <c r="BH550" i="4"/>
  <c r="BG550" i="4"/>
  <c r="BE550" i="4"/>
  <c r="T550" i="4"/>
  <c r="R550" i="4"/>
  <c r="P550" i="4"/>
  <c r="BI548" i="4"/>
  <c r="BH548" i="4"/>
  <c r="BG548" i="4"/>
  <c r="BE548" i="4"/>
  <c r="T548" i="4"/>
  <c r="R548" i="4"/>
  <c r="P548" i="4"/>
  <c r="BI547" i="4"/>
  <c r="BH547" i="4"/>
  <c r="BG547" i="4"/>
  <c r="BE547" i="4"/>
  <c r="T547" i="4"/>
  <c r="R547" i="4"/>
  <c r="P547" i="4"/>
  <c r="BI546" i="4"/>
  <c r="BH546" i="4"/>
  <c r="BG546" i="4"/>
  <c r="BE546" i="4"/>
  <c r="T546" i="4"/>
  <c r="R546" i="4"/>
  <c r="P546" i="4"/>
  <c r="BI544" i="4"/>
  <c r="BH544" i="4"/>
  <c r="BG544" i="4"/>
  <c r="BE544" i="4"/>
  <c r="T544" i="4"/>
  <c r="R544" i="4"/>
  <c r="P544" i="4"/>
  <c r="BI543" i="4"/>
  <c r="BH543" i="4"/>
  <c r="BG543" i="4"/>
  <c r="BE543" i="4"/>
  <c r="T543" i="4"/>
  <c r="R543" i="4"/>
  <c r="P543" i="4"/>
  <c r="BI542" i="4"/>
  <c r="BH542" i="4"/>
  <c r="BG542" i="4"/>
  <c r="BE542" i="4"/>
  <c r="T542" i="4"/>
  <c r="R542" i="4"/>
  <c r="P542" i="4"/>
  <c r="BI540" i="4"/>
  <c r="BH540" i="4"/>
  <c r="BG540" i="4"/>
  <c r="BE540" i="4"/>
  <c r="T540" i="4"/>
  <c r="R540" i="4"/>
  <c r="P540" i="4"/>
  <c r="BI539" i="4"/>
  <c r="BH539" i="4"/>
  <c r="BG539" i="4"/>
  <c r="BE539" i="4"/>
  <c r="T539" i="4"/>
  <c r="R539" i="4"/>
  <c r="P539" i="4"/>
  <c r="BI537" i="4"/>
  <c r="BH537" i="4"/>
  <c r="BG537" i="4"/>
  <c r="BE537" i="4"/>
  <c r="T537" i="4"/>
  <c r="R537" i="4"/>
  <c r="P537" i="4"/>
  <c r="BI535" i="4"/>
  <c r="BH535" i="4"/>
  <c r="BG535" i="4"/>
  <c r="BE535" i="4"/>
  <c r="T535" i="4"/>
  <c r="R535" i="4"/>
  <c r="P535" i="4"/>
  <c r="BI533" i="4"/>
  <c r="BH533" i="4"/>
  <c r="BG533" i="4"/>
  <c r="BE533" i="4"/>
  <c r="T533" i="4"/>
  <c r="R533" i="4"/>
  <c r="P533" i="4"/>
  <c r="BI532" i="4"/>
  <c r="BH532" i="4"/>
  <c r="BG532" i="4"/>
  <c r="BE532" i="4"/>
  <c r="T532" i="4"/>
  <c r="R532" i="4"/>
  <c r="P532" i="4"/>
  <c r="BI530" i="4"/>
  <c r="BH530" i="4"/>
  <c r="BG530" i="4"/>
  <c r="BE530" i="4"/>
  <c r="T530" i="4"/>
  <c r="R530" i="4"/>
  <c r="P530" i="4"/>
  <c r="BI526" i="4"/>
  <c r="BH526" i="4"/>
  <c r="BG526" i="4"/>
  <c r="BE526" i="4"/>
  <c r="T526" i="4"/>
  <c r="R526" i="4"/>
  <c r="P526" i="4"/>
  <c r="BI522" i="4"/>
  <c r="BH522" i="4"/>
  <c r="BG522" i="4"/>
  <c r="BE522" i="4"/>
  <c r="T522" i="4"/>
  <c r="R522" i="4"/>
  <c r="P522" i="4"/>
  <c r="BI520" i="4"/>
  <c r="BH520" i="4"/>
  <c r="BG520" i="4"/>
  <c r="BE520" i="4"/>
  <c r="T520" i="4"/>
  <c r="R520" i="4"/>
  <c r="P520" i="4"/>
  <c r="BI517" i="4"/>
  <c r="BH517" i="4"/>
  <c r="BG517" i="4"/>
  <c r="BE517" i="4"/>
  <c r="T517" i="4"/>
  <c r="R517" i="4"/>
  <c r="P517" i="4"/>
  <c r="BI510" i="4"/>
  <c r="BH510" i="4"/>
  <c r="BG510" i="4"/>
  <c r="BE510" i="4"/>
  <c r="T510" i="4"/>
  <c r="R510" i="4"/>
  <c r="P510" i="4"/>
  <c r="BI508" i="4"/>
  <c r="BH508" i="4"/>
  <c r="BG508" i="4"/>
  <c r="BE508" i="4"/>
  <c r="T508" i="4"/>
  <c r="R508" i="4"/>
  <c r="P508" i="4"/>
  <c r="BI506" i="4"/>
  <c r="BH506" i="4"/>
  <c r="BG506" i="4"/>
  <c r="BE506" i="4"/>
  <c r="T506" i="4"/>
  <c r="R506" i="4"/>
  <c r="P506" i="4"/>
  <c r="BI504" i="4"/>
  <c r="BH504" i="4"/>
  <c r="BG504" i="4"/>
  <c r="BE504" i="4"/>
  <c r="T504" i="4"/>
  <c r="R504" i="4"/>
  <c r="P504" i="4"/>
  <c r="BI498" i="4"/>
  <c r="BH498" i="4"/>
  <c r="BG498" i="4"/>
  <c r="BE498" i="4"/>
  <c r="T498" i="4"/>
  <c r="R498" i="4"/>
  <c r="P498" i="4"/>
  <c r="BI495" i="4"/>
  <c r="BH495" i="4"/>
  <c r="BG495" i="4"/>
  <c r="BE495" i="4"/>
  <c r="T495" i="4"/>
  <c r="R495" i="4"/>
  <c r="P495" i="4"/>
  <c r="BI493" i="4"/>
  <c r="BH493" i="4"/>
  <c r="BG493" i="4"/>
  <c r="BE493" i="4"/>
  <c r="T493" i="4"/>
  <c r="R493" i="4"/>
  <c r="P493" i="4"/>
  <c r="BI491" i="4"/>
  <c r="BH491" i="4"/>
  <c r="BG491" i="4"/>
  <c r="BE491" i="4"/>
  <c r="T491" i="4"/>
  <c r="R491" i="4"/>
  <c r="P491" i="4"/>
  <c r="BI489" i="4"/>
  <c r="BH489" i="4"/>
  <c r="BG489" i="4"/>
  <c r="BE489" i="4"/>
  <c r="T489" i="4"/>
  <c r="R489" i="4"/>
  <c r="P489" i="4"/>
  <c r="BI488" i="4"/>
  <c r="BH488" i="4"/>
  <c r="BG488" i="4"/>
  <c r="BE488" i="4"/>
  <c r="T488" i="4"/>
  <c r="R488" i="4"/>
  <c r="P488" i="4"/>
  <c r="BI486" i="4"/>
  <c r="BH486" i="4"/>
  <c r="BG486" i="4"/>
  <c r="BE486" i="4"/>
  <c r="T486" i="4"/>
  <c r="R486" i="4"/>
  <c r="P486" i="4"/>
  <c r="BI484" i="4"/>
  <c r="BH484" i="4"/>
  <c r="BG484" i="4"/>
  <c r="BE484" i="4"/>
  <c r="T484" i="4"/>
  <c r="R484" i="4"/>
  <c r="P484" i="4"/>
  <c r="BI481" i="4"/>
  <c r="BH481" i="4"/>
  <c r="BG481" i="4"/>
  <c r="BE481" i="4"/>
  <c r="T481" i="4"/>
  <c r="R481" i="4"/>
  <c r="P481" i="4"/>
  <c r="BI479" i="4"/>
  <c r="BH479" i="4"/>
  <c r="BG479" i="4"/>
  <c r="BE479" i="4"/>
  <c r="T479" i="4"/>
  <c r="R479" i="4"/>
  <c r="P479" i="4"/>
  <c r="BI477" i="4"/>
  <c r="BH477" i="4"/>
  <c r="BG477" i="4"/>
  <c r="BE477" i="4"/>
  <c r="T477" i="4"/>
  <c r="R477" i="4"/>
  <c r="P477" i="4"/>
  <c r="BI475" i="4"/>
  <c r="BH475" i="4"/>
  <c r="BG475" i="4"/>
  <c r="BE475" i="4"/>
  <c r="T475" i="4"/>
  <c r="R475" i="4"/>
  <c r="P475" i="4"/>
  <c r="BI473" i="4"/>
  <c r="BH473" i="4"/>
  <c r="BG473" i="4"/>
  <c r="BE473" i="4"/>
  <c r="T473" i="4"/>
  <c r="R473" i="4"/>
  <c r="P473" i="4"/>
  <c r="BI471" i="4"/>
  <c r="BH471" i="4"/>
  <c r="BG471" i="4"/>
  <c r="BE471" i="4"/>
  <c r="T471" i="4"/>
  <c r="R471" i="4"/>
  <c r="P471" i="4"/>
  <c r="BI469" i="4"/>
  <c r="BH469" i="4"/>
  <c r="BG469" i="4"/>
  <c r="BE469" i="4"/>
  <c r="T469" i="4"/>
  <c r="R469" i="4"/>
  <c r="P469" i="4"/>
  <c r="BI467" i="4"/>
  <c r="BH467" i="4"/>
  <c r="BG467" i="4"/>
  <c r="BE467" i="4"/>
  <c r="T467" i="4"/>
  <c r="R467" i="4"/>
  <c r="P467" i="4"/>
  <c r="BI465" i="4"/>
  <c r="BH465" i="4"/>
  <c r="BG465" i="4"/>
  <c r="BE465" i="4"/>
  <c r="T465" i="4"/>
  <c r="R465" i="4"/>
  <c r="P465" i="4"/>
  <c r="BI461" i="4"/>
  <c r="BH461" i="4"/>
  <c r="BG461" i="4"/>
  <c r="BE461" i="4"/>
  <c r="T461" i="4"/>
  <c r="R461" i="4"/>
  <c r="P461" i="4"/>
  <c r="BI458" i="4"/>
  <c r="BH458" i="4"/>
  <c r="BG458" i="4"/>
  <c r="BE458" i="4"/>
  <c r="T458" i="4"/>
  <c r="R458" i="4"/>
  <c r="P458" i="4"/>
  <c r="BI456" i="4"/>
  <c r="BH456" i="4"/>
  <c r="BG456" i="4"/>
  <c r="BE456" i="4"/>
  <c r="T456" i="4"/>
  <c r="R456" i="4"/>
  <c r="P456" i="4"/>
  <c r="BI453" i="4"/>
  <c r="BH453" i="4"/>
  <c r="BG453" i="4"/>
  <c r="BE453" i="4"/>
  <c r="T453" i="4"/>
  <c r="R453" i="4"/>
  <c r="P453" i="4"/>
  <c r="BI450" i="4"/>
  <c r="BH450" i="4"/>
  <c r="BG450" i="4"/>
  <c r="BE450" i="4"/>
  <c r="T450" i="4"/>
  <c r="R450" i="4"/>
  <c r="P450" i="4"/>
  <c r="BI447" i="4"/>
  <c r="BH447" i="4"/>
  <c r="BG447" i="4"/>
  <c r="BE447" i="4"/>
  <c r="T447" i="4"/>
  <c r="R447" i="4"/>
  <c r="P447" i="4"/>
  <c r="BI443" i="4"/>
  <c r="BH443" i="4"/>
  <c r="BG443" i="4"/>
  <c r="BE443" i="4"/>
  <c r="T443" i="4"/>
  <c r="R443" i="4"/>
  <c r="P443" i="4"/>
  <c r="BI440" i="4"/>
  <c r="BH440" i="4"/>
  <c r="BG440" i="4"/>
  <c r="BE440" i="4"/>
  <c r="T440" i="4"/>
  <c r="R440" i="4"/>
  <c r="P440" i="4"/>
  <c r="BI438" i="4"/>
  <c r="BH438" i="4"/>
  <c r="BG438" i="4"/>
  <c r="BE438" i="4"/>
  <c r="T438" i="4"/>
  <c r="R438" i="4"/>
  <c r="P438" i="4"/>
  <c r="BI435" i="4"/>
  <c r="BH435" i="4"/>
  <c r="BG435" i="4"/>
  <c r="BE435" i="4"/>
  <c r="T435" i="4"/>
  <c r="T434" i="4" s="1"/>
  <c r="R435" i="4"/>
  <c r="R434" i="4" s="1"/>
  <c r="P435" i="4"/>
  <c r="P434" i="4" s="1"/>
  <c r="BI432" i="4"/>
  <c r="BH432" i="4"/>
  <c r="BG432" i="4"/>
  <c r="BE432" i="4"/>
  <c r="T432" i="4"/>
  <c r="R432" i="4"/>
  <c r="P432" i="4"/>
  <c r="BI430" i="4"/>
  <c r="BH430" i="4"/>
  <c r="BG430" i="4"/>
  <c r="BE430" i="4"/>
  <c r="T430" i="4"/>
  <c r="R430" i="4"/>
  <c r="P430" i="4"/>
  <c r="BI428" i="4"/>
  <c r="BH428" i="4"/>
  <c r="BG428" i="4"/>
  <c r="BE428" i="4"/>
  <c r="T428" i="4"/>
  <c r="R428" i="4"/>
  <c r="P428" i="4"/>
  <c r="BI425" i="4"/>
  <c r="BH425" i="4"/>
  <c r="BG425" i="4"/>
  <c r="BE425" i="4"/>
  <c r="T425" i="4"/>
  <c r="R425" i="4"/>
  <c r="P425" i="4"/>
  <c r="BI423" i="4"/>
  <c r="BH423" i="4"/>
  <c r="BG423" i="4"/>
  <c r="BE423" i="4"/>
  <c r="T423" i="4"/>
  <c r="R423" i="4"/>
  <c r="P423" i="4"/>
  <c r="BI422" i="4"/>
  <c r="BH422" i="4"/>
  <c r="BG422" i="4"/>
  <c r="BE422" i="4"/>
  <c r="T422" i="4"/>
  <c r="R422" i="4"/>
  <c r="P422" i="4"/>
  <c r="BI421" i="4"/>
  <c r="BH421" i="4"/>
  <c r="BG421" i="4"/>
  <c r="BE421" i="4"/>
  <c r="T421" i="4"/>
  <c r="R421" i="4"/>
  <c r="P421" i="4"/>
  <c r="BI418" i="4"/>
  <c r="BH418" i="4"/>
  <c r="BG418" i="4"/>
  <c r="BE418" i="4"/>
  <c r="T418" i="4"/>
  <c r="R418" i="4"/>
  <c r="P418" i="4"/>
  <c r="BI416" i="4"/>
  <c r="BH416" i="4"/>
  <c r="BG416" i="4"/>
  <c r="BE416" i="4"/>
  <c r="T416" i="4"/>
  <c r="R416" i="4"/>
  <c r="P416" i="4"/>
  <c r="BI414" i="4"/>
  <c r="BH414" i="4"/>
  <c r="BG414" i="4"/>
  <c r="BE414" i="4"/>
  <c r="T414" i="4"/>
  <c r="R414" i="4"/>
  <c r="P414" i="4"/>
  <c r="BI411" i="4"/>
  <c r="BH411" i="4"/>
  <c r="BG411" i="4"/>
  <c r="BE411" i="4"/>
  <c r="T411" i="4"/>
  <c r="R411" i="4"/>
  <c r="P411" i="4"/>
  <c r="BI409" i="4"/>
  <c r="BH409" i="4"/>
  <c r="BG409" i="4"/>
  <c r="BE409" i="4"/>
  <c r="T409" i="4"/>
  <c r="R409" i="4"/>
  <c r="P409" i="4"/>
  <c r="BI407" i="4"/>
  <c r="BH407" i="4"/>
  <c r="BG407" i="4"/>
  <c r="BE407" i="4"/>
  <c r="T407" i="4"/>
  <c r="R407" i="4"/>
  <c r="P407" i="4"/>
  <c r="BI405" i="4"/>
  <c r="BH405" i="4"/>
  <c r="BG405" i="4"/>
  <c r="BE405" i="4"/>
  <c r="T405" i="4"/>
  <c r="R405" i="4"/>
  <c r="P405" i="4"/>
  <c r="BI403" i="4"/>
  <c r="BH403" i="4"/>
  <c r="BG403" i="4"/>
  <c r="BE403" i="4"/>
  <c r="T403" i="4"/>
  <c r="R403" i="4"/>
  <c r="P403" i="4"/>
  <c r="BI402" i="4"/>
  <c r="BH402" i="4"/>
  <c r="BG402" i="4"/>
  <c r="BE402" i="4"/>
  <c r="T402" i="4"/>
  <c r="R402" i="4"/>
  <c r="P402" i="4"/>
  <c r="BI400" i="4"/>
  <c r="BH400" i="4"/>
  <c r="BG400" i="4"/>
  <c r="BE400" i="4"/>
  <c r="T400" i="4"/>
  <c r="R400" i="4"/>
  <c r="P400" i="4"/>
  <c r="BI398" i="4"/>
  <c r="BH398" i="4"/>
  <c r="BG398" i="4"/>
  <c r="BE398" i="4"/>
  <c r="T398" i="4"/>
  <c r="R398" i="4"/>
  <c r="P398" i="4"/>
  <c r="BI395" i="4"/>
  <c r="BH395" i="4"/>
  <c r="BG395" i="4"/>
  <c r="BE395" i="4"/>
  <c r="T395" i="4"/>
  <c r="R395" i="4"/>
  <c r="P395" i="4"/>
  <c r="BI392" i="4"/>
  <c r="BH392" i="4"/>
  <c r="BG392" i="4"/>
  <c r="BE392" i="4"/>
  <c r="T392" i="4"/>
  <c r="R392" i="4"/>
  <c r="P392" i="4"/>
  <c r="BI390" i="4"/>
  <c r="BH390" i="4"/>
  <c r="BG390" i="4"/>
  <c r="BE390" i="4"/>
  <c r="T390" i="4"/>
  <c r="R390" i="4"/>
  <c r="P390" i="4"/>
  <c r="BI388" i="4"/>
  <c r="BH388" i="4"/>
  <c r="BG388" i="4"/>
  <c r="BE388" i="4"/>
  <c r="T388" i="4"/>
  <c r="R388" i="4"/>
  <c r="P388" i="4"/>
  <c r="BI386" i="4"/>
  <c r="BH386" i="4"/>
  <c r="BG386" i="4"/>
  <c r="BE386" i="4"/>
  <c r="T386" i="4"/>
  <c r="R386" i="4"/>
  <c r="P386" i="4"/>
  <c r="BI384" i="4"/>
  <c r="BH384" i="4"/>
  <c r="BG384" i="4"/>
  <c r="BE384" i="4"/>
  <c r="T384" i="4"/>
  <c r="R384" i="4"/>
  <c r="P384" i="4"/>
  <c r="BI380" i="4"/>
  <c r="BH380" i="4"/>
  <c r="BG380" i="4"/>
  <c r="BE380" i="4"/>
  <c r="T380" i="4"/>
  <c r="R380" i="4"/>
  <c r="P380" i="4"/>
  <c r="BI379" i="4"/>
  <c r="BH379" i="4"/>
  <c r="BG379" i="4"/>
  <c r="BE379" i="4"/>
  <c r="T379" i="4"/>
  <c r="R379" i="4"/>
  <c r="P379" i="4"/>
  <c r="BI377" i="4"/>
  <c r="BH377" i="4"/>
  <c r="BG377" i="4"/>
  <c r="BE377" i="4"/>
  <c r="T377" i="4"/>
  <c r="R377" i="4"/>
  <c r="P377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3" i="4"/>
  <c r="BH373" i="4"/>
  <c r="BG373" i="4"/>
  <c r="BE373" i="4"/>
  <c r="T373" i="4"/>
  <c r="R373" i="4"/>
  <c r="P373" i="4"/>
  <c r="BI372" i="4"/>
  <c r="BH372" i="4"/>
  <c r="BG372" i="4"/>
  <c r="BE372" i="4"/>
  <c r="T372" i="4"/>
  <c r="R372" i="4"/>
  <c r="P372" i="4"/>
  <c r="BI371" i="4"/>
  <c r="BH371" i="4"/>
  <c r="BG371" i="4"/>
  <c r="BE371" i="4"/>
  <c r="T371" i="4"/>
  <c r="R371" i="4"/>
  <c r="P371" i="4"/>
  <c r="BI369" i="4"/>
  <c r="BH369" i="4"/>
  <c r="BG369" i="4"/>
  <c r="BE369" i="4"/>
  <c r="T369" i="4"/>
  <c r="R369" i="4"/>
  <c r="P369" i="4"/>
  <c r="BI367" i="4"/>
  <c r="BH367" i="4"/>
  <c r="BG367" i="4"/>
  <c r="BE367" i="4"/>
  <c r="T367" i="4"/>
  <c r="R367" i="4"/>
  <c r="P367" i="4"/>
  <c r="BI366" i="4"/>
  <c r="BH366" i="4"/>
  <c r="BG366" i="4"/>
  <c r="BE366" i="4"/>
  <c r="T366" i="4"/>
  <c r="R366" i="4"/>
  <c r="P366" i="4"/>
  <c r="BI364" i="4"/>
  <c r="BH364" i="4"/>
  <c r="BG364" i="4"/>
  <c r="BE364" i="4"/>
  <c r="T364" i="4"/>
  <c r="R364" i="4"/>
  <c r="P364" i="4"/>
  <c r="BI362" i="4"/>
  <c r="BH362" i="4"/>
  <c r="BG362" i="4"/>
  <c r="BE362" i="4"/>
  <c r="T362" i="4"/>
  <c r="R362" i="4"/>
  <c r="P362" i="4"/>
  <c r="BI359" i="4"/>
  <c r="BH359" i="4"/>
  <c r="BG359" i="4"/>
  <c r="BE359" i="4"/>
  <c r="T359" i="4"/>
  <c r="R359" i="4"/>
  <c r="P359" i="4"/>
  <c r="BI357" i="4"/>
  <c r="BH357" i="4"/>
  <c r="BG357" i="4"/>
  <c r="BE357" i="4"/>
  <c r="T357" i="4"/>
  <c r="R357" i="4"/>
  <c r="P357" i="4"/>
  <c r="BI356" i="4"/>
  <c r="BH356" i="4"/>
  <c r="BG356" i="4"/>
  <c r="BE356" i="4"/>
  <c r="T356" i="4"/>
  <c r="R356" i="4"/>
  <c r="P356" i="4"/>
  <c r="BI354" i="4"/>
  <c r="BH354" i="4"/>
  <c r="BG354" i="4"/>
  <c r="BE354" i="4"/>
  <c r="T354" i="4"/>
  <c r="R354" i="4"/>
  <c r="P354" i="4"/>
  <c r="BI351" i="4"/>
  <c r="BH351" i="4"/>
  <c r="BG351" i="4"/>
  <c r="BE351" i="4"/>
  <c r="T351" i="4"/>
  <c r="R351" i="4"/>
  <c r="P351" i="4"/>
  <c r="BI348" i="4"/>
  <c r="BH348" i="4"/>
  <c r="BG348" i="4"/>
  <c r="BE348" i="4"/>
  <c r="T348" i="4"/>
  <c r="R348" i="4"/>
  <c r="P348" i="4"/>
  <c r="BI346" i="4"/>
  <c r="BH346" i="4"/>
  <c r="BG346" i="4"/>
  <c r="BE346" i="4"/>
  <c r="T346" i="4"/>
  <c r="R346" i="4"/>
  <c r="P346" i="4"/>
  <c r="BI344" i="4"/>
  <c r="BH344" i="4"/>
  <c r="BG344" i="4"/>
  <c r="BE344" i="4"/>
  <c r="T344" i="4"/>
  <c r="R344" i="4"/>
  <c r="P344" i="4"/>
  <c r="BI342" i="4"/>
  <c r="BH342" i="4"/>
  <c r="BG342" i="4"/>
  <c r="BE342" i="4"/>
  <c r="T342" i="4"/>
  <c r="R342" i="4"/>
  <c r="P342" i="4"/>
  <c r="BI340" i="4"/>
  <c r="BH340" i="4"/>
  <c r="BG340" i="4"/>
  <c r="BE340" i="4"/>
  <c r="T340" i="4"/>
  <c r="R340" i="4"/>
  <c r="P340" i="4"/>
  <c r="BI338" i="4"/>
  <c r="BH338" i="4"/>
  <c r="BG338" i="4"/>
  <c r="BE338" i="4"/>
  <c r="T338" i="4"/>
  <c r="R338" i="4"/>
  <c r="P338" i="4"/>
  <c r="BI335" i="4"/>
  <c r="BH335" i="4"/>
  <c r="BG335" i="4"/>
  <c r="BE335" i="4"/>
  <c r="T335" i="4"/>
  <c r="R335" i="4"/>
  <c r="P335" i="4"/>
  <c r="BI330" i="4"/>
  <c r="BH330" i="4"/>
  <c r="BG330" i="4"/>
  <c r="BE330" i="4"/>
  <c r="T330" i="4"/>
  <c r="R330" i="4"/>
  <c r="P330" i="4"/>
  <c r="BI327" i="4"/>
  <c r="BH327" i="4"/>
  <c r="BG327" i="4"/>
  <c r="BE327" i="4"/>
  <c r="T327" i="4"/>
  <c r="R327" i="4"/>
  <c r="P327" i="4"/>
  <c r="BI325" i="4"/>
  <c r="BH325" i="4"/>
  <c r="BG325" i="4"/>
  <c r="BE325" i="4"/>
  <c r="T325" i="4"/>
  <c r="R325" i="4"/>
  <c r="P325" i="4"/>
  <c r="BI323" i="4"/>
  <c r="BH323" i="4"/>
  <c r="BG323" i="4"/>
  <c r="BE323" i="4"/>
  <c r="T323" i="4"/>
  <c r="R323" i="4"/>
  <c r="P323" i="4"/>
  <c r="BI319" i="4"/>
  <c r="BH319" i="4"/>
  <c r="BG319" i="4"/>
  <c r="BE319" i="4"/>
  <c r="T319" i="4"/>
  <c r="R319" i="4"/>
  <c r="P319" i="4"/>
  <c r="BI317" i="4"/>
  <c r="BH317" i="4"/>
  <c r="BG317" i="4"/>
  <c r="BE317" i="4"/>
  <c r="T317" i="4"/>
  <c r="R317" i="4"/>
  <c r="P317" i="4"/>
  <c r="BI315" i="4"/>
  <c r="BH315" i="4"/>
  <c r="BG315" i="4"/>
  <c r="BE315" i="4"/>
  <c r="T315" i="4"/>
  <c r="R315" i="4"/>
  <c r="P315" i="4"/>
  <c r="BI313" i="4"/>
  <c r="BH313" i="4"/>
  <c r="BG313" i="4"/>
  <c r="BE313" i="4"/>
  <c r="T313" i="4"/>
  <c r="R313" i="4"/>
  <c r="P313" i="4"/>
  <c r="BI311" i="4"/>
  <c r="BH311" i="4"/>
  <c r="BG311" i="4"/>
  <c r="BE311" i="4"/>
  <c r="T311" i="4"/>
  <c r="R311" i="4"/>
  <c r="P311" i="4"/>
  <c r="BI309" i="4"/>
  <c r="BH309" i="4"/>
  <c r="BG309" i="4"/>
  <c r="BE309" i="4"/>
  <c r="T309" i="4"/>
  <c r="R309" i="4"/>
  <c r="P309" i="4"/>
  <c r="BI307" i="4"/>
  <c r="BH307" i="4"/>
  <c r="BG307" i="4"/>
  <c r="BE307" i="4"/>
  <c r="T307" i="4"/>
  <c r="R307" i="4"/>
  <c r="P307" i="4"/>
  <c r="BI305" i="4"/>
  <c r="BH305" i="4"/>
  <c r="BG305" i="4"/>
  <c r="BE305" i="4"/>
  <c r="T305" i="4"/>
  <c r="R305" i="4"/>
  <c r="P305" i="4"/>
  <c r="BI285" i="4"/>
  <c r="BH285" i="4"/>
  <c r="BG285" i="4"/>
  <c r="BE285" i="4"/>
  <c r="T285" i="4"/>
  <c r="R285" i="4"/>
  <c r="P285" i="4"/>
  <c r="BI283" i="4"/>
  <c r="BH283" i="4"/>
  <c r="BG283" i="4"/>
  <c r="BE283" i="4"/>
  <c r="T283" i="4"/>
  <c r="R283" i="4"/>
  <c r="P283" i="4"/>
  <c r="BI281" i="4"/>
  <c r="BH281" i="4"/>
  <c r="BG281" i="4"/>
  <c r="BE281" i="4"/>
  <c r="T281" i="4"/>
  <c r="R281" i="4"/>
  <c r="P281" i="4"/>
  <c r="BI279" i="4"/>
  <c r="BH279" i="4"/>
  <c r="BG279" i="4"/>
  <c r="BE279" i="4"/>
  <c r="T279" i="4"/>
  <c r="R279" i="4"/>
  <c r="P279" i="4"/>
  <c r="BI276" i="4"/>
  <c r="BH276" i="4"/>
  <c r="BG276" i="4"/>
  <c r="BE276" i="4"/>
  <c r="T276" i="4"/>
  <c r="R276" i="4"/>
  <c r="P276" i="4"/>
  <c r="BI274" i="4"/>
  <c r="BH274" i="4"/>
  <c r="BG274" i="4"/>
  <c r="BE274" i="4"/>
  <c r="T274" i="4"/>
  <c r="R274" i="4"/>
  <c r="P274" i="4"/>
  <c r="BI272" i="4"/>
  <c r="BH272" i="4"/>
  <c r="BG272" i="4"/>
  <c r="BE272" i="4"/>
  <c r="T272" i="4"/>
  <c r="R272" i="4"/>
  <c r="P272" i="4"/>
  <c r="BI270" i="4"/>
  <c r="BH270" i="4"/>
  <c r="BG270" i="4"/>
  <c r="BE270" i="4"/>
  <c r="T270" i="4"/>
  <c r="R270" i="4"/>
  <c r="P270" i="4"/>
  <c r="BI267" i="4"/>
  <c r="BH267" i="4"/>
  <c r="BG267" i="4"/>
  <c r="BE267" i="4"/>
  <c r="T267" i="4"/>
  <c r="R267" i="4"/>
  <c r="P267" i="4"/>
  <c r="BI265" i="4"/>
  <c r="BH265" i="4"/>
  <c r="BG265" i="4"/>
  <c r="BE265" i="4"/>
  <c r="T265" i="4"/>
  <c r="R265" i="4"/>
  <c r="P265" i="4"/>
  <c r="BI261" i="4"/>
  <c r="BH261" i="4"/>
  <c r="BG261" i="4"/>
  <c r="BE261" i="4"/>
  <c r="T261" i="4"/>
  <c r="R261" i="4"/>
  <c r="P261" i="4"/>
  <c r="BI259" i="4"/>
  <c r="BH259" i="4"/>
  <c r="BG259" i="4"/>
  <c r="BE259" i="4"/>
  <c r="T259" i="4"/>
  <c r="R259" i="4"/>
  <c r="P259" i="4"/>
  <c r="BI257" i="4"/>
  <c r="BH257" i="4"/>
  <c r="BG257" i="4"/>
  <c r="BE257" i="4"/>
  <c r="T257" i="4"/>
  <c r="R257" i="4"/>
  <c r="P257" i="4"/>
  <c r="BI255" i="4"/>
  <c r="BH255" i="4"/>
  <c r="BG255" i="4"/>
  <c r="BE255" i="4"/>
  <c r="T255" i="4"/>
  <c r="R255" i="4"/>
  <c r="P255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5" i="4"/>
  <c r="BH245" i="4"/>
  <c r="BG245" i="4"/>
  <c r="BE245" i="4"/>
  <c r="T245" i="4"/>
  <c r="R245" i="4"/>
  <c r="P245" i="4"/>
  <c r="BI243" i="4"/>
  <c r="BH243" i="4"/>
  <c r="BG243" i="4"/>
  <c r="BE243" i="4"/>
  <c r="T243" i="4"/>
  <c r="R243" i="4"/>
  <c r="P243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1" i="4"/>
  <c r="BH231" i="4"/>
  <c r="BG231" i="4"/>
  <c r="BE231" i="4"/>
  <c r="T231" i="4"/>
  <c r="R231" i="4"/>
  <c r="P231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16" i="4"/>
  <c r="BH216" i="4"/>
  <c r="BG216" i="4"/>
  <c r="BE216" i="4"/>
  <c r="T216" i="4"/>
  <c r="R216" i="4"/>
  <c r="P216" i="4"/>
  <c r="BI212" i="4"/>
  <c r="BH212" i="4"/>
  <c r="BG212" i="4"/>
  <c r="BE212" i="4"/>
  <c r="T212" i="4"/>
  <c r="R212" i="4"/>
  <c r="P212" i="4"/>
  <c r="BI210" i="4"/>
  <c r="BH210" i="4"/>
  <c r="BG210" i="4"/>
  <c r="BE210" i="4"/>
  <c r="T210" i="4"/>
  <c r="R210" i="4"/>
  <c r="P210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R181" i="4"/>
  <c r="P181" i="4"/>
  <c r="BI178" i="4"/>
  <c r="BH178" i="4"/>
  <c r="BG178" i="4"/>
  <c r="BE178" i="4"/>
  <c r="T178" i="4"/>
  <c r="R178" i="4"/>
  <c r="P178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J136" i="4"/>
  <c r="J135" i="4"/>
  <c r="F135" i="4"/>
  <c r="F133" i="4"/>
  <c r="E131" i="4"/>
  <c r="J92" i="4"/>
  <c r="J91" i="4"/>
  <c r="F91" i="4"/>
  <c r="F89" i="4"/>
  <c r="E87" i="4"/>
  <c r="J18" i="4"/>
  <c r="E18" i="4"/>
  <c r="F136" i="4" s="1"/>
  <c r="J17" i="4"/>
  <c r="J12" i="4"/>
  <c r="J133" i="4" s="1"/>
  <c r="E7" i="4"/>
  <c r="E129" i="4" s="1"/>
  <c r="J39" i="3"/>
  <c r="J38" i="3"/>
  <c r="AY97" i="1" s="1"/>
  <c r="J37" i="3"/>
  <c r="AX97" i="1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2" i="3"/>
  <c r="J121" i="3"/>
  <c r="F121" i="3"/>
  <c r="F119" i="3"/>
  <c r="E117" i="3"/>
  <c r="J94" i="3"/>
  <c r="J93" i="3"/>
  <c r="F93" i="3"/>
  <c r="F91" i="3"/>
  <c r="E89" i="3"/>
  <c r="J20" i="3"/>
  <c r="E20" i="3"/>
  <c r="F122" i="3"/>
  <c r="J19" i="3"/>
  <c r="J14" i="3"/>
  <c r="J119" i="3" s="1"/>
  <c r="E7" i="3"/>
  <c r="E113" i="3"/>
  <c r="J37" i="2"/>
  <c r="J36" i="2"/>
  <c r="AY96" i="1"/>
  <c r="J35" i="2"/>
  <c r="AX96" i="1" s="1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6" i="2"/>
  <c r="BH576" i="2"/>
  <c r="BG576" i="2"/>
  <c r="BE576" i="2"/>
  <c r="T576" i="2"/>
  <c r="R576" i="2"/>
  <c r="P576" i="2"/>
  <c r="BI575" i="2"/>
  <c r="BH575" i="2"/>
  <c r="BG575" i="2"/>
  <c r="BE575" i="2"/>
  <c r="T575" i="2"/>
  <c r="R575" i="2"/>
  <c r="P575" i="2"/>
  <c r="BI573" i="2"/>
  <c r="BH573" i="2"/>
  <c r="BG573" i="2"/>
  <c r="BE573" i="2"/>
  <c r="T573" i="2"/>
  <c r="R573" i="2"/>
  <c r="P573" i="2"/>
  <c r="BI571" i="2"/>
  <c r="BH571" i="2"/>
  <c r="BG571" i="2"/>
  <c r="BE571" i="2"/>
  <c r="T571" i="2"/>
  <c r="R571" i="2"/>
  <c r="P571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2" i="2"/>
  <c r="BH562" i="2"/>
  <c r="BG562" i="2"/>
  <c r="BE562" i="2"/>
  <c r="T562" i="2"/>
  <c r="R562" i="2"/>
  <c r="P562" i="2"/>
  <c r="BI560" i="2"/>
  <c r="BH560" i="2"/>
  <c r="BG560" i="2"/>
  <c r="BE560" i="2"/>
  <c r="T560" i="2"/>
  <c r="R560" i="2"/>
  <c r="P560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40" i="2"/>
  <c r="BH540" i="2"/>
  <c r="BG540" i="2"/>
  <c r="BE540" i="2"/>
  <c r="T540" i="2"/>
  <c r="R540" i="2"/>
  <c r="P540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2" i="2"/>
  <c r="BH532" i="2"/>
  <c r="BG532" i="2"/>
  <c r="BE532" i="2"/>
  <c r="T532" i="2"/>
  <c r="R532" i="2"/>
  <c r="P532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5" i="2"/>
  <c r="BH525" i="2"/>
  <c r="BG525" i="2"/>
  <c r="BE525" i="2"/>
  <c r="T525" i="2"/>
  <c r="R525" i="2"/>
  <c r="P525" i="2"/>
  <c r="BI522" i="2"/>
  <c r="BH522" i="2"/>
  <c r="BG522" i="2"/>
  <c r="BE522" i="2"/>
  <c r="T522" i="2"/>
  <c r="R522" i="2"/>
  <c r="P522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0" i="2"/>
  <c r="BH490" i="2"/>
  <c r="BG490" i="2"/>
  <c r="BE490" i="2"/>
  <c r="T490" i="2"/>
  <c r="R490" i="2"/>
  <c r="P490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5" i="2"/>
  <c r="BH475" i="2"/>
  <c r="BG475" i="2"/>
  <c r="BE475" i="2"/>
  <c r="T475" i="2"/>
  <c r="R475" i="2"/>
  <c r="P475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T450" i="2" s="1"/>
  <c r="R451" i="2"/>
  <c r="R450" i="2" s="1"/>
  <c r="P451" i="2"/>
  <c r="P450" i="2" s="1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4" i="2"/>
  <c r="BH434" i="2"/>
  <c r="BG434" i="2"/>
  <c r="BE434" i="2"/>
  <c r="T434" i="2"/>
  <c r="R434" i="2"/>
  <c r="P434" i="2"/>
  <c r="BI431" i="2"/>
  <c r="BH431" i="2"/>
  <c r="BG431" i="2"/>
  <c r="BE431" i="2"/>
  <c r="T431" i="2"/>
  <c r="R431" i="2"/>
  <c r="P431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T409" i="2" s="1"/>
  <c r="R410" i="2"/>
  <c r="R409" i="2" s="1"/>
  <c r="P410" i="2"/>
  <c r="P409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6" i="2"/>
  <c r="BH206" i="2"/>
  <c r="BG206" i="2"/>
  <c r="BE206" i="2"/>
  <c r="T206" i="2"/>
  <c r="R206" i="2"/>
  <c r="P206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J136" i="2"/>
  <c r="J135" i="2"/>
  <c r="F135" i="2"/>
  <c r="F133" i="2"/>
  <c r="E131" i="2"/>
  <c r="J92" i="2"/>
  <c r="J91" i="2"/>
  <c r="F91" i="2"/>
  <c r="F89" i="2"/>
  <c r="E87" i="2"/>
  <c r="J18" i="2"/>
  <c r="E18" i="2"/>
  <c r="F136" i="2"/>
  <c r="J17" i="2"/>
  <c r="J12" i="2"/>
  <c r="J133" i="2" s="1"/>
  <c r="E7" i="2"/>
  <c r="E129" i="2" s="1"/>
  <c r="L90" i="1"/>
  <c r="AM90" i="1"/>
  <c r="AM89" i="1"/>
  <c r="L89" i="1"/>
  <c r="AM87" i="1"/>
  <c r="L87" i="1"/>
  <c r="L85" i="1"/>
  <c r="L84" i="1"/>
  <c r="J573" i="2"/>
  <c r="BK569" i="2"/>
  <c r="BK568" i="2"/>
  <c r="BK566" i="2"/>
  <c r="BK564" i="2"/>
  <c r="BK562" i="2"/>
  <c r="BK560" i="2"/>
  <c r="BK558" i="2"/>
  <c r="J556" i="2"/>
  <c r="J554" i="2"/>
  <c r="BK552" i="2"/>
  <c r="BK548" i="2"/>
  <c r="BK547" i="2"/>
  <c r="BK545" i="2"/>
  <c r="J542" i="2"/>
  <c r="J540" i="2"/>
  <c r="J538" i="2"/>
  <c r="J536" i="2"/>
  <c r="J532" i="2"/>
  <c r="J530" i="2"/>
  <c r="J529" i="2"/>
  <c r="J528" i="2"/>
  <c r="J527" i="2"/>
  <c r="J525" i="2"/>
  <c r="BK517" i="2"/>
  <c r="BK515" i="2"/>
  <c r="BK513" i="2"/>
  <c r="BK511" i="2"/>
  <c r="BK510" i="2"/>
  <c r="BK509" i="2"/>
  <c r="BK507" i="2"/>
  <c r="BK506" i="2"/>
  <c r="BK505" i="2"/>
  <c r="J503" i="2"/>
  <c r="J502" i="2"/>
  <c r="BK500" i="2"/>
  <c r="BK498" i="2"/>
  <c r="BK496" i="2"/>
  <c r="BK495" i="2"/>
  <c r="BK493" i="2"/>
  <c r="BK490" i="2"/>
  <c r="BK487" i="2"/>
  <c r="BK486" i="2"/>
  <c r="J484" i="2"/>
  <c r="J479" i="2"/>
  <c r="J477" i="2"/>
  <c r="J475" i="2"/>
  <c r="J473" i="2"/>
  <c r="J469" i="2"/>
  <c r="BK466" i="2"/>
  <c r="BK464" i="2"/>
  <c r="BK462" i="2"/>
  <c r="BK460" i="2"/>
  <c r="BK458" i="2"/>
  <c r="BK455" i="2"/>
  <c r="J453" i="2"/>
  <c r="J451" i="2"/>
  <c r="J449" i="2"/>
  <c r="J447" i="2"/>
  <c r="J445" i="2"/>
  <c r="J443" i="2"/>
  <c r="BK442" i="2"/>
  <c r="J440" i="2"/>
  <c r="BK438" i="2"/>
  <c r="BK434" i="2"/>
  <c r="J431" i="2"/>
  <c r="J428" i="2"/>
  <c r="J425" i="2"/>
  <c r="BK422" i="2"/>
  <c r="BK418" i="2"/>
  <c r="BK415" i="2"/>
  <c r="BK413" i="2"/>
  <c r="BK410" i="2"/>
  <c r="BK407" i="2"/>
  <c r="BK405" i="2"/>
  <c r="BK403" i="2"/>
  <c r="BK400" i="2"/>
  <c r="BK398" i="2"/>
  <c r="BK397" i="2"/>
  <c r="BK396" i="2"/>
  <c r="BK393" i="2"/>
  <c r="BK391" i="2"/>
  <c r="BK389" i="2"/>
  <c r="BK387" i="2"/>
  <c r="BK385" i="2"/>
  <c r="BK383" i="2"/>
  <c r="J381" i="2"/>
  <c r="J379" i="2"/>
  <c r="J377" i="2"/>
  <c r="J375" i="2"/>
  <c r="BK369" i="2"/>
  <c r="BK368" i="2"/>
  <c r="BK366" i="2"/>
  <c r="BK364" i="2"/>
  <c r="BK363" i="2"/>
  <c r="BK362" i="2"/>
  <c r="BK361" i="2"/>
  <c r="BK360" i="2"/>
  <c r="BK358" i="2"/>
  <c r="BK356" i="2"/>
  <c r="BK355" i="2"/>
  <c r="BK353" i="2"/>
  <c r="BK351" i="2"/>
  <c r="BK348" i="2"/>
  <c r="BK346" i="2"/>
  <c r="BK345" i="2"/>
  <c r="BK343" i="2"/>
  <c r="BK340" i="2"/>
  <c r="BK338" i="2"/>
  <c r="BK336" i="2"/>
  <c r="BK334" i="2"/>
  <c r="BK332" i="2"/>
  <c r="BK330" i="2"/>
  <c r="BK328" i="2"/>
  <c r="BK325" i="2"/>
  <c r="BK323" i="2"/>
  <c r="BK318" i="2"/>
  <c r="BK315" i="2"/>
  <c r="BK313" i="2"/>
  <c r="BK309" i="2"/>
  <c r="BK307" i="2"/>
  <c r="BK305" i="2"/>
  <c r="BK303" i="2"/>
  <c r="BK301" i="2"/>
  <c r="BK299" i="2"/>
  <c r="BK297" i="2"/>
  <c r="BK295" i="2"/>
  <c r="BK275" i="2"/>
  <c r="BK273" i="2"/>
  <c r="BK271" i="2"/>
  <c r="BK269" i="2"/>
  <c r="BK266" i="2"/>
  <c r="BK264" i="2"/>
  <c r="BK262" i="2"/>
  <c r="BK260" i="2"/>
  <c r="BK257" i="2"/>
  <c r="BK255" i="2"/>
  <c r="BK251" i="2"/>
  <c r="BK249" i="2"/>
  <c r="BK247" i="2"/>
  <c r="BK245" i="2"/>
  <c r="BK242" i="2"/>
  <c r="BK240" i="2"/>
  <c r="BK238" i="2"/>
  <c r="BK235" i="2"/>
  <c r="BK233" i="2"/>
  <c r="BK231" i="2"/>
  <c r="BK224" i="2"/>
  <c r="BK222" i="2"/>
  <c r="J220" i="2"/>
  <c r="J218" i="2"/>
  <c r="J215" i="2"/>
  <c r="J213" i="2"/>
  <c r="J211" i="2"/>
  <c r="J206" i="2"/>
  <c r="J202" i="2"/>
  <c r="J200" i="2"/>
  <c r="J197" i="2"/>
  <c r="J194" i="2"/>
  <c r="J191" i="2"/>
  <c r="J190" i="2"/>
  <c r="J189" i="2"/>
  <c r="J187" i="2"/>
  <c r="J185" i="2"/>
  <c r="J182" i="2"/>
  <c r="J179" i="2"/>
  <c r="J176" i="2"/>
  <c r="J173" i="2"/>
  <c r="J171" i="2"/>
  <c r="J169" i="2"/>
  <c r="J168" i="2"/>
  <c r="J166" i="2"/>
  <c r="J163" i="2"/>
  <c r="J162" i="2"/>
  <c r="J160" i="2"/>
  <c r="J157" i="2"/>
  <c r="J155" i="2"/>
  <c r="J153" i="2"/>
  <c r="BK151" i="2"/>
  <c r="BK149" i="2"/>
  <c r="J147" i="2"/>
  <c r="BK144" i="2"/>
  <c r="BK373" i="2"/>
  <c r="BK148" i="2"/>
  <c r="BK145" i="2"/>
  <c r="J142" i="2"/>
  <c r="AS95" i="1"/>
  <c r="BK180" i="3"/>
  <c r="BK178" i="3"/>
  <c r="J176" i="3"/>
  <c r="J174" i="3"/>
  <c r="J172" i="3"/>
  <c r="BK170" i="3"/>
  <c r="J167" i="3"/>
  <c r="BK165" i="3"/>
  <c r="BK163" i="3"/>
  <c r="BK161" i="3"/>
  <c r="BK159" i="3"/>
  <c r="BK156" i="3"/>
  <c r="BK154" i="3"/>
  <c r="BK153" i="3"/>
  <c r="BK151" i="3"/>
  <c r="BK149" i="3"/>
  <c r="J147" i="3"/>
  <c r="J144" i="3"/>
  <c r="BK142" i="3"/>
  <c r="BK140" i="3"/>
  <c r="BK138" i="3"/>
  <c r="BK137" i="3"/>
  <c r="BK136" i="3"/>
  <c r="BK134" i="3"/>
  <c r="BK133" i="3"/>
  <c r="BK132" i="3"/>
  <c r="BK131" i="3"/>
  <c r="J130" i="3"/>
  <c r="BK128" i="3"/>
  <c r="BK127" i="3"/>
  <c r="J179" i="3"/>
  <c r="J177" i="3"/>
  <c r="BK176" i="3"/>
  <c r="BK174" i="3"/>
  <c r="BK172" i="3"/>
  <c r="J170" i="3"/>
  <c r="BK167" i="3"/>
  <c r="BK164" i="3"/>
  <c r="J162" i="3"/>
  <c r="J161" i="3"/>
  <c r="J159" i="3"/>
  <c r="BK157" i="3"/>
  <c r="J155" i="3"/>
  <c r="J153" i="3"/>
  <c r="J150" i="3"/>
  <c r="J149" i="3"/>
  <c r="BK147" i="3"/>
  <c r="BK145" i="3"/>
  <c r="BK143" i="3"/>
  <c r="BK141" i="3"/>
  <c r="BK628" i="4"/>
  <c r="J624" i="4"/>
  <c r="J617" i="4"/>
  <c r="BK607" i="4"/>
  <c r="J601" i="4"/>
  <c r="BK598" i="4"/>
  <c r="J591" i="4"/>
  <c r="BK578" i="4"/>
  <c r="BK570" i="4"/>
  <c r="BK563" i="4"/>
  <c r="J547" i="4"/>
  <c r="J543" i="4"/>
  <c r="BK540" i="4"/>
  <c r="J533" i="4"/>
  <c r="J520" i="4"/>
  <c r="J510" i="4"/>
  <c r="J506" i="4"/>
  <c r="BK498" i="4"/>
  <c r="J493" i="4"/>
  <c r="J486" i="4"/>
  <c r="J481" i="4"/>
  <c r="BK477" i="4"/>
  <c r="J471" i="4"/>
  <c r="BK467" i="4"/>
  <c r="J461" i="4"/>
  <c r="J450" i="4"/>
  <c r="BK440" i="4"/>
  <c r="BK435" i="4"/>
  <c r="J418" i="4"/>
  <c r="BK414" i="4"/>
  <c r="BK402" i="4"/>
  <c r="J386" i="4"/>
  <c r="J379" i="4"/>
  <c r="J374" i="4"/>
  <c r="BK372" i="4"/>
  <c r="J364" i="4"/>
  <c r="BK354" i="4"/>
  <c r="BK346" i="4"/>
  <c r="J342" i="4"/>
  <c r="J338" i="4"/>
  <c r="J330" i="4"/>
  <c r="J327" i="4"/>
  <c r="BK323" i="4"/>
  <c r="J317" i="4"/>
  <c r="J313" i="4"/>
  <c r="J307" i="4"/>
  <c r="BK283" i="4"/>
  <c r="J279" i="4"/>
  <c r="J276" i="4"/>
  <c r="J640" i="4"/>
  <c r="J636" i="4"/>
  <c r="J632" i="4"/>
  <c r="J629" i="4"/>
  <c r="BK622" i="4"/>
  <c r="BK617" i="4"/>
  <c r="BK613" i="4"/>
  <c r="J607" i="4"/>
  <c r="BK595" i="4"/>
  <c r="BK585" i="4"/>
  <c r="J582" i="4"/>
  <c r="BK580" i="4"/>
  <c r="J570" i="4"/>
  <c r="J563" i="4"/>
  <c r="BK554" i="4"/>
  <c r="BK550" i="4"/>
  <c r="BK546" i="4"/>
  <c r="BK543" i="4"/>
  <c r="BK539" i="4"/>
  <c r="BK535" i="4"/>
  <c r="J530" i="4"/>
  <c r="BK517" i="4"/>
  <c r="BK508" i="4"/>
  <c r="BK491" i="4"/>
  <c r="BK488" i="4"/>
  <c r="BK484" i="4"/>
  <c r="J477" i="4"/>
  <c r="J473" i="4"/>
  <c r="BK465" i="4"/>
  <c r="BK458" i="4"/>
  <c r="BK453" i="4"/>
  <c r="BK447" i="4"/>
  <c r="BK432" i="4"/>
  <c r="BK428" i="4"/>
  <c r="BK423" i="4"/>
  <c r="BK416" i="4"/>
  <c r="BK411" i="4"/>
  <c r="BK407" i="4"/>
  <c r="J403" i="4"/>
  <c r="BK398" i="4"/>
  <c r="BK392" i="4"/>
  <c r="J388" i="4"/>
  <c r="J384" i="4"/>
  <c r="BK373" i="4"/>
  <c r="BK371" i="4"/>
  <c r="J366" i="4"/>
  <c r="BK359" i="4"/>
  <c r="BK641" i="4"/>
  <c r="BK638" i="4"/>
  <c r="J634" i="4"/>
  <c r="J628" i="4"/>
  <c r="BK621" i="4"/>
  <c r="J615" i="4"/>
  <c r="J611" i="4"/>
  <c r="BK609" i="4"/>
  <c r="BK601" i="4"/>
  <c r="BK593" i="4"/>
  <c r="BK591" i="4"/>
  <c r="J585" i="4"/>
  <c r="BK582" i="4"/>
  <c r="J578" i="4"/>
  <c r="BK556" i="4"/>
  <c r="J552" i="4"/>
  <c r="BK548" i="4"/>
  <c r="J544" i="4"/>
  <c r="J539" i="4"/>
  <c r="J535" i="4"/>
  <c r="BK532" i="4"/>
  <c r="BK526" i="4"/>
  <c r="BK506" i="4"/>
  <c r="BK495" i="4"/>
  <c r="BK489" i="4"/>
  <c r="BK479" i="4"/>
  <c r="BK471" i="4"/>
  <c r="BK456" i="4"/>
  <c r="J447" i="4"/>
  <c r="BK438" i="4"/>
  <c r="J432" i="4"/>
  <c r="J428" i="4"/>
  <c r="J423" i="4"/>
  <c r="BK421" i="4"/>
  <c r="J411" i="4"/>
  <c r="J407" i="4"/>
  <c r="J402" i="4"/>
  <c r="J398" i="4"/>
  <c r="J392" i="4"/>
  <c r="BK384" i="4"/>
  <c r="BK377" i="4"/>
  <c r="BK374" i="4"/>
  <c r="BK369" i="4"/>
  <c r="BK366" i="4"/>
  <c r="J359" i="4"/>
  <c r="J354" i="4"/>
  <c r="BK348" i="4"/>
  <c r="J346" i="4"/>
  <c r="BK342" i="4"/>
  <c r="BK338" i="4"/>
  <c r="BK330" i="4"/>
  <c r="BK325" i="4"/>
  <c r="J319" i="4"/>
  <c r="J315" i="4"/>
  <c r="J311" i="4"/>
  <c r="J309" i="4"/>
  <c r="BK305" i="4"/>
  <c r="J283" i="4"/>
  <c r="BK279" i="4"/>
  <c r="BK274" i="4"/>
  <c r="BK272" i="4"/>
  <c r="BK270" i="4"/>
  <c r="BK267" i="4"/>
  <c r="BK265" i="4"/>
  <c r="BK261" i="4"/>
  <c r="BK259" i="4"/>
  <c r="BK257" i="4"/>
  <c r="BK255" i="4"/>
  <c r="BK252" i="4"/>
  <c r="BK250" i="4"/>
  <c r="BK248" i="4"/>
  <c r="BK245" i="4"/>
  <c r="BK243" i="4"/>
  <c r="BK237" i="4"/>
  <c r="BK235" i="4"/>
  <c r="BK233" i="4"/>
  <c r="BK231" i="4"/>
  <c r="BK228" i="4"/>
  <c r="J228" i="4"/>
  <c r="J226" i="4"/>
  <c r="BK224" i="4"/>
  <c r="BK216" i="4"/>
  <c r="BK212" i="4"/>
  <c r="BK210" i="4"/>
  <c r="BK207" i="4"/>
  <c r="BK204" i="4"/>
  <c r="BK200" i="4"/>
  <c r="BK198" i="4"/>
  <c r="BK196" i="4"/>
  <c r="BK194" i="4"/>
  <c r="BK192" i="4"/>
  <c r="BK190" i="4"/>
  <c r="BK188" i="4"/>
  <c r="BK184" i="4"/>
  <c r="BK181" i="4"/>
  <c r="BK178" i="4"/>
  <c r="BK175" i="4"/>
  <c r="BK173" i="4"/>
  <c r="BK171" i="4"/>
  <c r="BK168" i="4"/>
  <c r="BK165" i="4"/>
  <c r="BK164" i="4"/>
  <c r="BK161" i="4"/>
  <c r="BK158" i="4"/>
  <c r="BK156" i="4"/>
  <c r="BK154" i="4"/>
  <c r="BK152" i="4"/>
  <c r="BK151" i="4"/>
  <c r="BK149" i="4"/>
  <c r="BK148" i="4"/>
  <c r="BK146" i="4"/>
  <c r="BK145" i="4"/>
  <c r="BK142" i="4"/>
  <c r="J170" i="5"/>
  <c r="BK165" i="5"/>
  <c r="J164" i="5"/>
  <c r="J161" i="5"/>
  <c r="BK159" i="5"/>
  <c r="BK157" i="5"/>
  <c r="J155" i="5"/>
  <c r="J148" i="5"/>
  <c r="BK146" i="5"/>
  <c r="J142" i="5"/>
  <c r="BK140" i="5"/>
  <c r="BK134" i="5"/>
  <c r="J131" i="5"/>
  <c r="J127" i="5"/>
  <c r="J178" i="5"/>
  <c r="J176" i="5"/>
  <c r="J174" i="5"/>
  <c r="J171" i="5"/>
  <c r="J166" i="5"/>
  <c r="BK164" i="5"/>
  <c r="J159" i="5"/>
  <c r="J157" i="5"/>
  <c r="BK155" i="5"/>
  <c r="BK152" i="5"/>
  <c r="J150" i="5"/>
  <c r="BK148" i="5"/>
  <c r="BK145" i="5"/>
  <c r="BK143" i="5"/>
  <c r="BK141" i="5"/>
  <c r="BK137" i="5"/>
  <c r="BK132" i="5"/>
  <c r="J130" i="5"/>
  <c r="BK127" i="5"/>
  <c r="BK177" i="5"/>
  <c r="BK175" i="5"/>
  <c r="BK173" i="5"/>
  <c r="BK171" i="5"/>
  <c r="BK169" i="5"/>
  <c r="J163" i="5"/>
  <c r="BK161" i="5"/>
  <c r="J154" i="5"/>
  <c r="J152" i="5"/>
  <c r="BK150" i="5"/>
  <c r="J146" i="5"/>
  <c r="J144" i="5"/>
  <c r="J138" i="5"/>
  <c r="J136" i="5"/>
  <c r="J133" i="5"/>
  <c r="BK130" i="6"/>
  <c r="BK126" i="6"/>
  <c r="J130" i="6"/>
  <c r="J126" i="6"/>
  <c r="J124" i="6"/>
  <c r="BK584" i="2"/>
  <c r="J584" i="2"/>
  <c r="BK583" i="2"/>
  <c r="J583" i="2"/>
  <c r="BK581" i="2"/>
  <c r="J581" i="2"/>
  <c r="BK579" i="2"/>
  <c r="J579" i="2"/>
  <c r="BK578" i="2"/>
  <c r="J578" i="2"/>
  <c r="BK576" i="2"/>
  <c r="J576" i="2"/>
  <c r="BK575" i="2"/>
  <c r="J575" i="2"/>
  <c r="BK573" i="2"/>
  <c r="BK571" i="2"/>
  <c r="J571" i="2"/>
  <c r="J569" i="2"/>
  <c r="J568" i="2"/>
  <c r="J566" i="2"/>
  <c r="J564" i="2"/>
  <c r="J562" i="2"/>
  <c r="J560" i="2"/>
  <c r="J558" i="2"/>
  <c r="BK556" i="2"/>
  <c r="BK554" i="2"/>
  <c r="J552" i="2"/>
  <c r="J548" i="2"/>
  <c r="J547" i="2"/>
  <c r="J545" i="2"/>
  <c r="BK542" i="2"/>
  <c r="BK540" i="2"/>
  <c r="BK538" i="2"/>
  <c r="BK536" i="2"/>
  <c r="BK532" i="2"/>
  <c r="BK530" i="2"/>
  <c r="BK529" i="2"/>
  <c r="BK528" i="2"/>
  <c r="BK527" i="2"/>
  <c r="BK525" i="2"/>
  <c r="BK522" i="2"/>
  <c r="J522" i="2"/>
  <c r="J517" i="2"/>
  <c r="J515" i="2"/>
  <c r="J513" i="2"/>
  <c r="J511" i="2"/>
  <c r="J510" i="2"/>
  <c r="J509" i="2"/>
  <c r="J507" i="2"/>
  <c r="J506" i="2"/>
  <c r="J505" i="2"/>
  <c r="BK503" i="2"/>
  <c r="BK502" i="2"/>
  <c r="J500" i="2"/>
  <c r="J498" i="2"/>
  <c r="J496" i="2"/>
  <c r="J495" i="2"/>
  <c r="J493" i="2"/>
  <c r="J490" i="2"/>
  <c r="J487" i="2"/>
  <c r="J486" i="2"/>
  <c r="BK484" i="2"/>
  <c r="BK479" i="2"/>
  <c r="BK477" i="2"/>
  <c r="BK475" i="2"/>
  <c r="BK473" i="2"/>
  <c r="BK469" i="2"/>
  <c r="J466" i="2"/>
  <c r="J464" i="2"/>
  <c r="J462" i="2"/>
  <c r="J460" i="2"/>
  <c r="J458" i="2"/>
  <c r="J455" i="2"/>
  <c r="BK453" i="2"/>
  <c r="BK451" i="2"/>
  <c r="BK449" i="2"/>
  <c r="BK447" i="2"/>
  <c r="BK445" i="2"/>
  <c r="BK443" i="2"/>
  <c r="J442" i="2"/>
  <c r="BK440" i="2"/>
  <c r="J438" i="2"/>
  <c r="J434" i="2"/>
  <c r="BK431" i="2"/>
  <c r="BK428" i="2"/>
  <c r="BK425" i="2"/>
  <c r="J422" i="2"/>
  <c r="J418" i="2"/>
  <c r="J415" i="2"/>
  <c r="J413" i="2"/>
  <c r="J410" i="2"/>
  <c r="J407" i="2"/>
  <c r="J405" i="2"/>
  <c r="J403" i="2"/>
  <c r="J400" i="2"/>
  <c r="J398" i="2"/>
  <c r="J397" i="2"/>
  <c r="J396" i="2"/>
  <c r="J393" i="2"/>
  <c r="J391" i="2"/>
  <c r="J389" i="2"/>
  <c r="J387" i="2"/>
  <c r="J385" i="2"/>
  <c r="J383" i="2"/>
  <c r="BK381" i="2"/>
  <c r="BK379" i="2"/>
  <c r="BK377" i="2"/>
  <c r="BK375" i="2"/>
  <c r="J373" i="2"/>
  <c r="J369" i="2"/>
  <c r="J368" i="2"/>
  <c r="J366" i="2"/>
  <c r="J364" i="2"/>
  <c r="J363" i="2"/>
  <c r="J362" i="2"/>
  <c r="J361" i="2"/>
  <c r="J360" i="2"/>
  <c r="J358" i="2"/>
  <c r="J356" i="2"/>
  <c r="J355" i="2"/>
  <c r="J353" i="2"/>
  <c r="J351" i="2"/>
  <c r="J348" i="2"/>
  <c r="J346" i="2"/>
  <c r="J345" i="2"/>
  <c r="J343" i="2"/>
  <c r="J340" i="2"/>
  <c r="J338" i="2"/>
  <c r="J336" i="2"/>
  <c r="J334" i="2"/>
  <c r="J332" i="2"/>
  <c r="J330" i="2"/>
  <c r="J328" i="2"/>
  <c r="J325" i="2"/>
  <c r="J323" i="2"/>
  <c r="J318" i="2"/>
  <c r="J315" i="2"/>
  <c r="J313" i="2"/>
  <c r="J309" i="2"/>
  <c r="J307" i="2"/>
  <c r="J305" i="2"/>
  <c r="J303" i="2"/>
  <c r="J301" i="2"/>
  <c r="J299" i="2"/>
  <c r="J297" i="2"/>
  <c r="J295" i="2"/>
  <c r="J275" i="2"/>
  <c r="J273" i="2"/>
  <c r="J271" i="2"/>
  <c r="J269" i="2"/>
  <c r="J266" i="2"/>
  <c r="J264" i="2"/>
  <c r="J262" i="2"/>
  <c r="J260" i="2"/>
  <c r="J257" i="2"/>
  <c r="J255" i="2"/>
  <c r="J251" i="2"/>
  <c r="J249" i="2"/>
  <c r="J247" i="2"/>
  <c r="J245" i="2"/>
  <c r="J242" i="2"/>
  <c r="J240" i="2"/>
  <c r="J238" i="2"/>
  <c r="J235" i="2"/>
  <c r="J233" i="2"/>
  <c r="J231" i="2"/>
  <c r="J224" i="2"/>
  <c r="J222" i="2"/>
  <c r="BK220" i="2"/>
  <c r="BK218" i="2"/>
  <c r="BK215" i="2"/>
  <c r="BK213" i="2"/>
  <c r="BK211" i="2"/>
  <c r="BK206" i="2"/>
  <c r="BK202" i="2"/>
  <c r="BK200" i="2"/>
  <c r="BK197" i="2"/>
  <c r="BK194" i="2"/>
  <c r="BK191" i="2"/>
  <c r="BK190" i="2"/>
  <c r="BK189" i="2"/>
  <c r="BK187" i="2"/>
  <c r="BK185" i="2"/>
  <c r="BK182" i="2"/>
  <c r="BK179" i="2"/>
  <c r="BK176" i="2"/>
  <c r="BK173" i="2"/>
  <c r="BK171" i="2"/>
  <c r="BK169" i="2"/>
  <c r="BK168" i="2"/>
  <c r="BK166" i="2"/>
  <c r="BK163" i="2"/>
  <c r="BK162" i="2"/>
  <c r="BK160" i="2"/>
  <c r="BK157" i="2"/>
  <c r="BK155" i="2"/>
  <c r="BK153" i="2"/>
  <c r="J151" i="2"/>
  <c r="J148" i="2"/>
  <c r="J145" i="2"/>
  <c r="BK142" i="2"/>
  <c r="J149" i="2"/>
  <c r="BK147" i="2"/>
  <c r="J144" i="2"/>
  <c r="AS98" i="1"/>
  <c r="BK179" i="3"/>
  <c r="BK177" i="3"/>
  <c r="J175" i="3"/>
  <c r="J173" i="3"/>
  <c r="J171" i="3"/>
  <c r="J169" i="3"/>
  <c r="BK166" i="3"/>
  <c r="J164" i="3"/>
  <c r="BK162" i="3"/>
  <c r="BK160" i="3"/>
  <c r="J158" i="3"/>
  <c r="J157" i="3"/>
  <c r="BK155" i="3"/>
  <c r="BK152" i="3"/>
  <c r="BK150" i="3"/>
  <c r="BK148" i="3"/>
  <c r="J146" i="3"/>
  <c r="J145" i="3"/>
  <c r="J143" i="3"/>
  <c r="J141" i="3"/>
  <c r="J140" i="3"/>
  <c r="J138" i="3"/>
  <c r="J137" i="3"/>
  <c r="J136" i="3"/>
  <c r="J134" i="3"/>
  <c r="J133" i="3"/>
  <c r="J132" i="3"/>
  <c r="J131" i="3"/>
  <c r="BK130" i="3"/>
  <c r="J128" i="3"/>
  <c r="J127" i="3"/>
  <c r="J180" i="3"/>
  <c r="J178" i="3"/>
  <c r="BK175" i="3"/>
  <c r="BK173" i="3"/>
  <c r="BK171" i="3"/>
  <c r="BK169" i="3"/>
  <c r="J166" i="3"/>
  <c r="J165" i="3"/>
  <c r="J163" i="3"/>
  <c r="J160" i="3"/>
  <c r="BK158" i="3"/>
  <c r="J156" i="3"/>
  <c r="J154" i="3"/>
  <c r="J152" i="3"/>
  <c r="J151" i="3"/>
  <c r="J148" i="3"/>
  <c r="BK146" i="3"/>
  <c r="BK144" i="3"/>
  <c r="J142" i="3"/>
  <c r="BK632" i="4"/>
  <c r="BK631" i="4"/>
  <c r="BK626" i="4"/>
  <c r="J619" i="4"/>
  <c r="J609" i="4"/>
  <c r="BK605" i="4"/>
  <c r="J600" i="4"/>
  <c r="J593" i="4"/>
  <c r="J580" i="4"/>
  <c r="J575" i="4"/>
  <c r="BK568" i="4"/>
  <c r="J556" i="4"/>
  <c r="J546" i="4"/>
  <c r="J542" i="4"/>
  <c r="J537" i="4"/>
  <c r="J522" i="4"/>
  <c r="J517" i="4"/>
  <c r="J508" i="4"/>
  <c r="J504" i="4"/>
  <c r="J495" i="4"/>
  <c r="J491" i="4"/>
  <c r="J484" i="4"/>
  <c r="J479" i="4"/>
  <c r="BK475" i="4"/>
  <c r="J469" i="4"/>
  <c r="J465" i="4"/>
  <c r="J458" i="4"/>
  <c r="J443" i="4"/>
  <c r="J438" i="4"/>
  <c r="J421" i="4"/>
  <c r="J416" i="4"/>
  <c r="BK403" i="4"/>
  <c r="BK388" i="4"/>
  <c r="BK380" i="4"/>
  <c r="J377" i="4"/>
  <c r="BK375" i="4"/>
  <c r="J373" i="4"/>
  <c r="J369" i="4"/>
  <c r="BK356" i="4"/>
  <c r="BK351" i="4"/>
  <c r="J344" i="4"/>
  <c r="J340" i="4"/>
  <c r="BK335" i="4"/>
  <c r="J325" i="4"/>
  <c r="BK319" i="4"/>
  <c r="BK315" i="4"/>
  <c r="BK311" i="4"/>
  <c r="J305" i="4"/>
  <c r="J285" i="4"/>
  <c r="J281" i="4"/>
  <c r="J641" i="4"/>
  <c r="J638" i="4"/>
  <c r="BK634" i="4"/>
  <c r="J631" i="4"/>
  <c r="J626" i="4"/>
  <c r="BK624" i="4"/>
  <c r="J621" i="4"/>
  <c r="BK615" i="4"/>
  <c r="BK611" i="4"/>
  <c r="BK600" i="4"/>
  <c r="BK589" i="4"/>
  <c r="J583" i="4"/>
  <c r="BK581" i="4"/>
  <c r="BK575" i="4"/>
  <c r="J568" i="4"/>
  <c r="BK558" i="4"/>
  <c r="BK552" i="4"/>
  <c r="J548" i="4"/>
  <c r="BK544" i="4"/>
  <c r="J540" i="4"/>
  <c r="J532" i="4"/>
  <c r="J526" i="4"/>
  <c r="BK522" i="4"/>
  <c r="BK510" i="4"/>
  <c r="J498" i="4"/>
  <c r="J489" i="4"/>
  <c r="BK486" i="4"/>
  <c r="BK481" i="4"/>
  <c r="J475" i="4"/>
  <c r="J467" i="4"/>
  <c r="BK461" i="4"/>
  <c r="J456" i="4"/>
  <c r="BK450" i="4"/>
  <c r="J440" i="4"/>
  <c r="BK430" i="4"/>
  <c r="BK425" i="4"/>
  <c r="BK422" i="4"/>
  <c r="J414" i="4"/>
  <c r="BK409" i="4"/>
  <c r="J405" i="4"/>
  <c r="J400" i="4"/>
  <c r="BK395" i="4"/>
  <c r="J390" i="4"/>
  <c r="BK386" i="4"/>
  <c r="BK379" i="4"/>
  <c r="J372" i="4"/>
  <c r="J367" i="4"/>
  <c r="BK364" i="4"/>
  <c r="J362" i="4"/>
  <c r="BK357" i="4"/>
  <c r="J356" i="4"/>
  <c r="BK640" i="4"/>
  <c r="BK636" i="4"/>
  <c r="BK629" i="4"/>
  <c r="J622" i="4"/>
  <c r="BK619" i="4"/>
  <c r="J613" i="4"/>
  <c r="J605" i="4"/>
  <c r="J598" i="4"/>
  <c r="J595" i="4"/>
  <c r="J589" i="4"/>
  <c r="BK583" i="4"/>
  <c r="J581" i="4"/>
  <c r="J558" i="4"/>
  <c r="J554" i="4"/>
  <c r="J550" i="4"/>
  <c r="BK547" i="4"/>
  <c r="BK542" i="4"/>
  <c r="BK537" i="4"/>
  <c r="BK533" i="4"/>
  <c r="BK530" i="4"/>
  <c r="BK520" i="4"/>
  <c r="BK504" i="4"/>
  <c r="BK493" i="4"/>
  <c r="J488" i="4"/>
  <c r="BK473" i="4"/>
  <c r="BK469" i="4"/>
  <c r="J453" i="4"/>
  <c r="BK443" i="4"/>
  <c r="J435" i="4"/>
  <c r="J430" i="4"/>
  <c r="J425" i="4"/>
  <c r="J422" i="4"/>
  <c r="BK418" i="4"/>
  <c r="J409" i="4"/>
  <c r="BK405" i="4"/>
  <c r="BK400" i="4"/>
  <c r="J395" i="4"/>
  <c r="BK390" i="4"/>
  <c r="J380" i="4"/>
  <c r="J375" i="4"/>
  <c r="J371" i="4"/>
  <c r="BK367" i="4"/>
  <c r="BK362" i="4"/>
  <c r="J357" i="4"/>
  <c r="J351" i="4"/>
  <c r="J348" i="4"/>
  <c r="BK344" i="4"/>
  <c r="BK340" i="4"/>
  <c r="J335" i="4"/>
  <c r="BK327" i="4"/>
  <c r="J323" i="4"/>
  <c r="BK317" i="4"/>
  <c r="BK313" i="4"/>
  <c r="BK309" i="4"/>
  <c r="BK307" i="4"/>
  <c r="BK285" i="4"/>
  <c r="BK281" i="4"/>
  <c r="BK276" i="4"/>
  <c r="J274" i="4"/>
  <c r="J272" i="4"/>
  <c r="J270" i="4"/>
  <c r="J267" i="4"/>
  <c r="J265" i="4"/>
  <c r="J261" i="4"/>
  <c r="J259" i="4"/>
  <c r="J257" i="4"/>
  <c r="J255" i="4"/>
  <c r="J252" i="4"/>
  <c r="J250" i="4"/>
  <c r="J248" i="4"/>
  <c r="J245" i="4"/>
  <c r="J243" i="4"/>
  <c r="J237" i="4"/>
  <c r="J235" i="4"/>
  <c r="J233" i="4"/>
  <c r="J231" i="4"/>
  <c r="BK226" i="4"/>
  <c r="J224" i="4"/>
  <c r="J216" i="4"/>
  <c r="J212" i="4"/>
  <c r="J210" i="4"/>
  <c r="J207" i="4"/>
  <c r="J204" i="4"/>
  <c r="J200" i="4"/>
  <c r="J198" i="4"/>
  <c r="J196" i="4"/>
  <c r="J194" i="4"/>
  <c r="J192" i="4"/>
  <c r="J190" i="4"/>
  <c r="J188" i="4"/>
  <c r="J184" i="4"/>
  <c r="J181" i="4"/>
  <c r="J178" i="4"/>
  <c r="J175" i="4"/>
  <c r="J173" i="4"/>
  <c r="J171" i="4"/>
  <c r="BK170" i="4"/>
  <c r="J170" i="4"/>
  <c r="J168" i="4"/>
  <c r="J165" i="4"/>
  <c r="J164" i="4"/>
  <c r="J161" i="4"/>
  <c r="J158" i="4"/>
  <c r="J156" i="4"/>
  <c r="J154" i="4"/>
  <c r="J152" i="4"/>
  <c r="J151" i="4"/>
  <c r="J149" i="4"/>
  <c r="J148" i="4"/>
  <c r="J146" i="4"/>
  <c r="J145" i="4"/>
  <c r="J142" i="4"/>
  <c r="BK180" i="5"/>
  <c r="J179" i="5"/>
  <c r="BK178" i="5"/>
  <c r="J173" i="5"/>
  <c r="J169" i="5"/>
  <c r="BK167" i="5"/>
  <c r="BK162" i="5"/>
  <c r="J160" i="5"/>
  <c r="J158" i="5"/>
  <c r="J156" i="5"/>
  <c r="J153" i="5"/>
  <c r="BK147" i="5"/>
  <c r="J143" i="5"/>
  <c r="J141" i="5"/>
  <c r="BK136" i="5"/>
  <c r="J132" i="5"/>
  <c r="BK130" i="5"/>
  <c r="BK179" i="5"/>
  <c r="J177" i="5"/>
  <c r="J175" i="5"/>
  <c r="J172" i="5"/>
  <c r="J167" i="5"/>
  <c r="J165" i="5"/>
  <c r="BK163" i="5"/>
  <c r="BK158" i="5"/>
  <c r="BK156" i="5"/>
  <c r="BK154" i="5"/>
  <c r="BK151" i="5"/>
  <c r="J149" i="5"/>
  <c r="J147" i="5"/>
  <c r="BK144" i="5"/>
  <c r="BK142" i="5"/>
  <c r="BK138" i="5"/>
  <c r="BK133" i="5"/>
  <c r="BK131" i="5"/>
  <c r="J128" i="5"/>
  <c r="J180" i="5"/>
  <c r="BK176" i="5"/>
  <c r="BK174" i="5"/>
  <c r="BK172" i="5"/>
  <c r="BK170" i="5"/>
  <c r="BK166" i="5"/>
  <c r="J162" i="5"/>
  <c r="BK160" i="5"/>
  <c r="BK153" i="5"/>
  <c r="J151" i="5"/>
  <c r="BK149" i="5"/>
  <c r="J145" i="5"/>
  <c r="J140" i="5"/>
  <c r="J137" i="5"/>
  <c r="J134" i="5"/>
  <c r="BK128" i="5"/>
  <c r="BK128" i="6"/>
  <c r="J128" i="6"/>
  <c r="BK124" i="6"/>
  <c r="R122" i="6" l="1"/>
  <c r="R121" i="6" s="1"/>
  <c r="P122" i="6"/>
  <c r="P121" i="6" s="1"/>
  <c r="AU101" i="1" s="1"/>
  <c r="T141" i="2"/>
  <c r="T152" i="2"/>
  <c r="T159" i="2"/>
  <c r="T165" i="2"/>
  <c r="BK175" i="2"/>
  <c r="J175" i="2" s="1"/>
  <c r="J102" i="2" s="1"/>
  <c r="BK327" i="2"/>
  <c r="J327" i="2" s="1"/>
  <c r="J103" i="2" s="1"/>
  <c r="R342" i="2"/>
  <c r="P350" i="2"/>
  <c r="BK382" i="2"/>
  <c r="J382" i="2" s="1"/>
  <c r="J106" i="2" s="1"/>
  <c r="T395" i="2"/>
  <c r="P412" i="2"/>
  <c r="BK444" i="2"/>
  <c r="J444" i="2" s="1"/>
  <c r="J111" i="2" s="1"/>
  <c r="T452" i="2"/>
  <c r="T461" i="2"/>
  <c r="T504" i="2"/>
  <c r="P512" i="2"/>
  <c r="R531" i="2"/>
  <c r="T565" i="2"/>
  <c r="T580" i="2"/>
  <c r="BK126" i="3"/>
  <c r="J126" i="3" s="1"/>
  <c r="J99" i="3" s="1"/>
  <c r="P129" i="3"/>
  <c r="BK135" i="3"/>
  <c r="J135" i="3" s="1"/>
  <c r="J101" i="3" s="1"/>
  <c r="T135" i="3"/>
  <c r="P139" i="3"/>
  <c r="P168" i="3"/>
  <c r="BK141" i="4"/>
  <c r="J141" i="4" s="1"/>
  <c r="J98" i="4" s="1"/>
  <c r="BK153" i="4"/>
  <c r="J153" i="4" s="1"/>
  <c r="J99" i="4" s="1"/>
  <c r="BK160" i="4"/>
  <c r="J160" i="4" s="1"/>
  <c r="J100" i="4" s="1"/>
  <c r="BK167" i="4"/>
  <c r="J167" i="4" s="1"/>
  <c r="J101" i="4" s="1"/>
  <c r="R177" i="4"/>
  <c r="P337" i="4"/>
  <c r="BK353" i="4"/>
  <c r="J353" i="4" s="1"/>
  <c r="J104" i="4" s="1"/>
  <c r="P361" i="4"/>
  <c r="R404" i="4"/>
  <c r="R420" i="4"/>
  <c r="P437" i="4"/>
  <c r="P472" i="4"/>
  <c r="P478" i="4"/>
  <c r="P490" i="4"/>
  <c r="P541" i="4"/>
  <c r="P549" i="4"/>
  <c r="P584" i="4"/>
  <c r="P618" i="4"/>
  <c r="BK633" i="4"/>
  <c r="J633" i="4" s="1"/>
  <c r="J118" i="4" s="1"/>
  <c r="BK637" i="4"/>
  <c r="J637" i="4" s="1"/>
  <c r="J119" i="4" s="1"/>
  <c r="R139" i="5"/>
  <c r="BK141" i="2"/>
  <c r="J141" i="2" s="1"/>
  <c r="J98" i="2" s="1"/>
  <c r="BK152" i="2"/>
  <c r="J152" i="2" s="1"/>
  <c r="J99" i="2" s="1"/>
  <c r="BK159" i="2"/>
  <c r="J159" i="2" s="1"/>
  <c r="J100" i="2" s="1"/>
  <c r="BK165" i="2"/>
  <c r="J165" i="2" s="1"/>
  <c r="J101" i="2" s="1"/>
  <c r="T175" i="2"/>
  <c r="R327" i="2"/>
  <c r="T342" i="2"/>
  <c r="T350" i="2"/>
  <c r="P382" i="2"/>
  <c r="BK395" i="2"/>
  <c r="J395" i="2" s="1"/>
  <c r="J107" i="2" s="1"/>
  <c r="R412" i="2"/>
  <c r="P444" i="2"/>
  <c r="BK452" i="2"/>
  <c r="J452" i="2" s="1"/>
  <c r="J113" i="2" s="1"/>
  <c r="BK461" i="2"/>
  <c r="J461" i="2" s="1"/>
  <c r="J114" i="2" s="1"/>
  <c r="BK504" i="2"/>
  <c r="J504" i="2" s="1"/>
  <c r="J115" i="2" s="1"/>
  <c r="R504" i="2"/>
  <c r="R512" i="2"/>
  <c r="P531" i="2"/>
  <c r="R565" i="2"/>
  <c r="P580" i="2"/>
  <c r="R126" i="3"/>
  <c r="T129" i="3"/>
  <c r="P135" i="3"/>
  <c r="T139" i="3"/>
  <c r="R168" i="3"/>
  <c r="R141" i="4"/>
  <c r="R153" i="4"/>
  <c r="R160" i="4"/>
  <c r="R167" i="4"/>
  <c r="P177" i="4"/>
  <c r="BK337" i="4"/>
  <c r="J337" i="4"/>
  <c r="J103" i="4" s="1"/>
  <c r="T353" i="4"/>
  <c r="T361" i="4"/>
  <c r="P404" i="4"/>
  <c r="P420" i="4"/>
  <c r="R437" i="4"/>
  <c r="R472" i="4"/>
  <c r="R478" i="4"/>
  <c r="R490" i="4"/>
  <c r="R541" i="4"/>
  <c r="R549" i="4"/>
  <c r="R584" i="4"/>
  <c r="R618" i="4"/>
  <c r="R633" i="4"/>
  <c r="R637" i="4"/>
  <c r="R168" i="5"/>
  <c r="R141" i="2"/>
  <c r="R152" i="2"/>
  <c r="R159" i="2"/>
  <c r="P165" i="2"/>
  <c r="R175" i="2"/>
  <c r="P327" i="2"/>
  <c r="BK342" i="2"/>
  <c r="J342" i="2"/>
  <c r="J104" i="2" s="1"/>
  <c r="R350" i="2"/>
  <c r="R382" i="2"/>
  <c r="P395" i="2"/>
  <c r="T412" i="2"/>
  <c r="T444" i="2"/>
  <c r="P452" i="2"/>
  <c r="P461" i="2"/>
  <c r="P504" i="2"/>
  <c r="BK512" i="2"/>
  <c r="J512" i="2" s="1"/>
  <c r="J116" i="2" s="1"/>
  <c r="BK531" i="2"/>
  <c r="J531" i="2" s="1"/>
  <c r="J117" i="2" s="1"/>
  <c r="BK565" i="2"/>
  <c r="J565" i="2" s="1"/>
  <c r="J118" i="2" s="1"/>
  <c r="BK580" i="2"/>
  <c r="J580" i="2"/>
  <c r="J119" i="2" s="1"/>
  <c r="P126" i="3"/>
  <c r="BK129" i="3"/>
  <c r="J129" i="3" s="1"/>
  <c r="J100" i="3" s="1"/>
  <c r="BK139" i="3"/>
  <c r="J139" i="3" s="1"/>
  <c r="J102" i="3" s="1"/>
  <c r="T168" i="3"/>
  <c r="P141" i="4"/>
  <c r="T153" i="4"/>
  <c r="T160" i="4"/>
  <c r="T167" i="4"/>
  <c r="T177" i="4"/>
  <c r="R337" i="4"/>
  <c r="P353" i="4"/>
  <c r="R361" i="4"/>
  <c r="T404" i="4"/>
  <c r="T420" i="4"/>
  <c r="BK437" i="4"/>
  <c r="J437" i="4" s="1"/>
  <c r="J110" i="4" s="1"/>
  <c r="BK472" i="4"/>
  <c r="J472" i="4" s="1"/>
  <c r="J111" i="4" s="1"/>
  <c r="BK478" i="4"/>
  <c r="J478" i="4" s="1"/>
  <c r="J112" i="4" s="1"/>
  <c r="BK490" i="4"/>
  <c r="J490" i="4"/>
  <c r="J113" i="4" s="1"/>
  <c r="BK541" i="4"/>
  <c r="J541" i="4" s="1"/>
  <c r="J114" i="4" s="1"/>
  <c r="BK549" i="4"/>
  <c r="J549" i="4" s="1"/>
  <c r="J115" i="4" s="1"/>
  <c r="BK584" i="4"/>
  <c r="J584" i="4" s="1"/>
  <c r="J116" i="4" s="1"/>
  <c r="BK618" i="4"/>
  <c r="J618" i="4"/>
  <c r="J117" i="4" s="1"/>
  <c r="P633" i="4"/>
  <c r="P637" i="4"/>
  <c r="BK126" i="5"/>
  <c r="J126" i="5" s="1"/>
  <c r="J99" i="5" s="1"/>
  <c r="P126" i="5"/>
  <c r="R126" i="5"/>
  <c r="T126" i="5"/>
  <c r="P141" i="2"/>
  <c r="P152" i="2"/>
  <c r="P159" i="2"/>
  <c r="R165" i="2"/>
  <c r="P175" i="2"/>
  <c r="T327" i="2"/>
  <c r="P342" i="2"/>
  <c r="BK350" i="2"/>
  <c r="J350" i="2" s="1"/>
  <c r="J105" i="2" s="1"/>
  <c r="T382" i="2"/>
  <c r="R395" i="2"/>
  <c r="BK412" i="2"/>
  <c r="J412" i="2" s="1"/>
  <c r="J110" i="2" s="1"/>
  <c r="R444" i="2"/>
  <c r="R452" i="2"/>
  <c r="R461" i="2"/>
  <c r="T512" i="2"/>
  <c r="T531" i="2"/>
  <c r="P565" i="2"/>
  <c r="R580" i="2"/>
  <c r="T126" i="3"/>
  <c r="R129" i="3"/>
  <c r="R135" i="3"/>
  <c r="R139" i="3"/>
  <c r="BK168" i="3"/>
  <c r="J168" i="3" s="1"/>
  <c r="J103" i="3" s="1"/>
  <c r="T141" i="4"/>
  <c r="P153" i="4"/>
  <c r="P160" i="4"/>
  <c r="P167" i="4"/>
  <c r="BK177" i="4"/>
  <c r="J177" i="4" s="1"/>
  <c r="J102" i="4" s="1"/>
  <c r="T337" i="4"/>
  <c r="R353" i="4"/>
  <c r="BK361" i="4"/>
  <c r="J361" i="4" s="1"/>
  <c r="J105" i="4" s="1"/>
  <c r="BK404" i="4"/>
  <c r="J404" i="4" s="1"/>
  <c r="J106" i="4" s="1"/>
  <c r="BK420" i="4"/>
  <c r="J420" i="4"/>
  <c r="J107" i="4" s="1"/>
  <c r="T437" i="4"/>
  <c r="T472" i="4"/>
  <c r="T478" i="4"/>
  <c r="T490" i="4"/>
  <c r="T541" i="4"/>
  <c r="T549" i="4"/>
  <c r="T584" i="4"/>
  <c r="T618" i="4"/>
  <c r="T633" i="4"/>
  <c r="T637" i="4"/>
  <c r="BK129" i="5"/>
  <c r="J129" i="5" s="1"/>
  <c r="J100" i="5" s="1"/>
  <c r="P129" i="5"/>
  <c r="R129" i="5"/>
  <c r="T129" i="5"/>
  <c r="BK135" i="5"/>
  <c r="J135" i="5" s="1"/>
  <c r="J101" i="5" s="1"/>
  <c r="P135" i="5"/>
  <c r="R135" i="5"/>
  <c r="T135" i="5"/>
  <c r="BK139" i="5"/>
  <c r="J139" i="5" s="1"/>
  <c r="J102" i="5" s="1"/>
  <c r="P139" i="5"/>
  <c r="T139" i="5"/>
  <c r="BK168" i="5"/>
  <c r="J168" i="5" s="1"/>
  <c r="J103" i="5" s="1"/>
  <c r="P168" i="5"/>
  <c r="T168" i="5"/>
  <c r="BK409" i="2"/>
  <c r="J409" i="2" s="1"/>
  <c r="J108" i="2" s="1"/>
  <c r="BK450" i="2"/>
  <c r="J450" i="2" s="1"/>
  <c r="J112" i="2" s="1"/>
  <c r="BK434" i="4"/>
  <c r="J434" i="4" s="1"/>
  <c r="J108" i="4" s="1"/>
  <c r="BK123" i="6"/>
  <c r="J123" i="6" s="1"/>
  <c r="J98" i="6" s="1"/>
  <c r="BK125" i="6"/>
  <c r="J125" i="6" s="1"/>
  <c r="J99" i="6" s="1"/>
  <c r="BK127" i="6"/>
  <c r="J127" i="6" s="1"/>
  <c r="J100" i="6" s="1"/>
  <c r="BK129" i="6"/>
  <c r="J129" i="6" s="1"/>
  <c r="J101" i="6" s="1"/>
  <c r="J89" i="6"/>
  <c r="BF130" i="6"/>
  <c r="F92" i="6"/>
  <c r="BF124" i="6"/>
  <c r="BF126" i="6"/>
  <c r="E85" i="6"/>
  <c r="BF128" i="6"/>
  <c r="E85" i="5"/>
  <c r="BF130" i="5"/>
  <c r="BF131" i="5"/>
  <c r="BF140" i="5"/>
  <c r="BF141" i="5"/>
  <c r="BF142" i="5"/>
  <c r="BF146" i="5"/>
  <c r="BF147" i="5"/>
  <c r="BF154" i="5"/>
  <c r="BF155" i="5"/>
  <c r="BF156" i="5"/>
  <c r="BF157" i="5"/>
  <c r="BF158" i="5"/>
  <c r="BF159" i="5"/>
  <c r="BF163" i="5"/>
  <c r="BF164" i="5"/>
  <c r="BF166" i="5"/>
  <c r="BF167" i="5"/>
  <c r="BF177" i="5"/>
  <c r="BF178" i="5"/>
  <c r="BF179" i="5"/>
  <c r="J119" i="5"/>
  <c r="F122" i="5"/>
  <c r="BF133" i="5"/>
  <c r="BF138" i="5"/>
  <c r="BF145" i="5"/>
  <c r="BF160" i="5"/>
  <c r="BF161" i="5"/>
  <c r="BF165" i="5"/>
  <c r="BF169" i="5"/>
  <c r="BF170" i="5"/>
  <c r="BF180" i="5"/>
  <c r="BF127" i="5"/>
  <c r="BF128" i="5"/>
  <c r="BF132" i="5"/>
  <c r="BF134" i="5"/>
  <c r="BF136" i="5"/>
  <c r="BF137" i="5"/>
  <c r="BF143" i="5"/>
  <c r="BF144" i="5"/>
  <c r="BF148" i="5"/>
  <c r="BF149" i="5"/>
  <c r="BF150" i="5"/>
  <c r="BF151" i="5"/>
  <c r="BF152" i="5"/>
  <c r="BF153" i="5"/>
  <c r="BF162" i="5"/>
  <c r="BF171" i="5"/>
  <c r="BF172" i="5"/>
  <c r="BF173" i="5"/>
  <c r="BF174" i="5"/>
  <c r="BF175" i="5"/>
  <c r="BF176" i="5"/>
  <c r="E85" i="4"/>
  <c r="J89" i="4"/>
  <c r="F92" i="4"/>
  <c r="BF142" i="4"/>
  <c r="BF145" i="4"/>
  <c r="BF146" i="4"/>
  <c r="BF148" i="4"/>
  <c r="BF149" i="4"/>
  <c r="BF151" i="4"/>
  <c r="BF152" i="4"/>
  <c r="BF154" i="4"/>
  <c r="BF156" i="4"/>
  <c r="BF158" i="4"/>
  <c r="BF161" i="4"/>
  <c r="BF164" i="4"/>
  <c r="BF165" i="4"/>
  <c r="BF168" i="4"/>
  <c r="BF170" i="4"/>
  <c r="BF171" i="4"/>
  <c r="BF173" i="4"/>
  <c r="BF175" i="4"/>
  <c r="BF178" i="4"/>
  <c r="BF181" i="4"/>
  <c r="BF184" i="4"/>
  <c r="BF188" i="4"/>
  <c r="BF190" i="4"/>
  <c r="BF192" i="4"/>
  <c r="BF194" i="4"/>
  <c r="BF196" i="4"/>
  <c r="BF198" i="4"/>
  <c r="BF200" i="4"/>
  <c r="BF204" i="4"/>
  <c r="BF207" i="4"/>
  <c r="BF210" i="4"/>
  <c r="BF212" i="4"/>
  <c r="BF216" i="4"/>
  <c r="BF224" i="4"/>
  <c r="BF226" i="4"/>
  <c r="BF228" i="4"/>
  <c r="BF231" i="4"/>
  <c r="BF233" i="4"/>
  <c r="BF235" i="4"/>
  <c r="BF237" i="4"/>
  <c r="BF243" i="4"/>
  <c r="BF245" i="4"/>
  <c r="BF248" i="4"/>
  <c r="BF250" i="4"/>
  <c r="BF252" i="4"/>
  <c r="BF255" i="4"/>
  <c r="BF257" i="4"/>
  <c r="BF259" i="4"/>
  <c r="BF261" i="4"/>
  <c r="BF265" i="4"/>
  <c r="BF267" i="4"/>
  <c r="BF270" i="4"/>
  <c r="BF272" i="4"/>
  <c r="BF274" i="4"/>
  <c r="BF281" i="4"/>
  <c r="BF305" i="4"/>
  <c r="BF309" i="4"/>
  <c r="BF317" i="4"/>
  <c r="BF319" i="4"/>
  <c r="BF335" i="4"/>
  <c r="BF340" i="4"/>
  <c r="BF342" i="4"/>
  <c r="BF344" i="4"/>
  <c r="BF354" i="4"/>
  <c r="BF362" i="4"/>
  <c r="BF371" i="4"/>
  <c r="BF372" i="4"/>
  <c r="BF377" i="4"/>
  <c r="BF386" i="4"/>
  <c r="BF402" i="4"/>
  <c r="BF411" i="4"/>
  <c r="BF414" i="4"/>
  <c r="BF438" i="4"/>
  <c r="BF447" i="4"/>
  <c r="BF456" i="4"/>
  <c r="BF458" i="4"/>
  <c r="BF461" i="4"/>
  <c r="BF465" i="4"/>
  <c r="BF473" i="4"/>
  <c r="BF475" i="4"/>
  <c r="BF479" i="4"/>
  <c r="BF481" i="4"/>
  <c r="BF484" i="4"/>
  <c r="BF489" i="4"/>
  <c r="BF495" i="4"/>
  <c r="BF506" i="4"/>
  <c r="BF508" i="4"/>
  <c r="BF510" i="4"/>
  <c r="BF520" i="4"/>
  <c r="BF539" i="4"/>
  <c r="BF542" i="4"/>
  <c r="BF546" i="4"/>
  <c r="BF558" i="4"/>
  <c r="BF563" i="4"/>
  <c r="BF568" i="4"/>
  <c r="BF570" i="4"/>
  <c r="BF578" i="4"/>
  <c r="BF605" i="4"/>
  <c r="BF609" i="4"/>
  <c r="BF615" i="4"/>
  <c r="BF622" i="4"/>
  <c r="BF624" i="4"/>
  <c r="BF629" i="4"/>
  <c r="BF631" i="4"/>
  <c r="BF632" i="4"/>
  <c r="BF634" i="4"/>
  <c r="BF348" i="4"/>
  <c r="BF351" i="4"/>
  <c r="BF367" i="4"/>
  <c r="BF373" i="4"/>
  <c r="BF374" i="4"/>
  <c r="BF375" i="4"/>
  <c r="BF400" i="4"/>
  <c r="BF416" i="4"/>
  <c r="BF418" i="4"/>
  <c r="BF432" i="4"/>
  <c r="BF435" i="4"/>
  <c r="BF440" i="4"/>
  <c r="BF467" i="4"/>
  <c r="BF469" i="4"/>
  <c r="BF477" i="4"/>
  <c r="BF493" i="4"/>
  <c r="BF498" i="4"/>
  <c r="BF504" i="4"/>
  <c r="BF517" i="4"/>
  <c r="BF532" i="4"/>
  <c r="BF535" i="4"/>
  <c r="BF540" i="4"/>
  <c r="BF554" i="4"/>
  <c r="BF575" i="4"/>
  <c r="BF582" i="4"/>
  <c r="BF589" i="4"/>
  <c r="BF591" i="4"/>
  <c r="BF595" i="4"/>
  <c r="BF598" i="4"/>
  <c r="BF600" i="4"/>
  <c r="BF601" i="4"/>
  <c r="BF607" i="4"/>
  <c r="BF617" i="4"/>
  <c r="BF621" i="4"/>
  <c r="BF626" i="4"/>
  <c r="BF636" i="4"/>
  <c r="BF638" i="4"/>
  <c r="BF640" i="4"/>
  <c r="BF641" i="4"/>
  <c r="BF276" i="4"/>
  <c r="BF279" i="4"/>
  <c r="BF283" i="4"/>
  <c r="BF285" i="4"/>
  <c r="BF307" i="4"/>
  <c r="BF311" i="4"/>
  <c r="BF313" i="4"/>
  <c r="BF315" i="4"/>
  <c r="BF323" i="4"/>
  <c r="BF325" i="4"/>
  <c r="BF327" i="4"/>
  <c r="BF330" i="4"/>
  <c r="BF338" i="4"/>
  <c r="BF346" i="4"/>
  <c r="BF356" i="4"/>
  <c r="BF357" i="4"/>
  <c r="BF359" i="4"/>
  <c r="BF364" i="4"/>
  <c r="BF366" i="4"/>
  <c r="BF369" i="4"/>
  <c r="BF379" i="4"/>
  <c r="BF380" i="4"/>
  <c r="BF384" i="4"/>
  <c r="BF388" i="4"/>
  <c r="BF390" i="4"/>
  <c r="BF392" i="4"/>
  <c r="BF395" i="4"/>
  <c r="BF398" i="4"/>
  <c r="BF403" i="4"/>
  <c r="BF405" i="4"/>
  <c r="BF407" i="4"/>
  <c r="BF409" i="4"/>
  <c r="BF421" i="4"/>
  <c r="BF422" i="4"/>
  <c r="BF423" i="4"/>
  <c r="BF425" i="4"/>
  <c r="BF428" i="4"/>
  <c r="BF430" i="4"/>
  <c r="BF443" i="4"/>
  <c r="BF450" i="4"/>
  <c r="BF453" i="4"/>
  <c r="BF471" i="4"/>
  <c r="BF486" i="4"/>
  <c r="BF488" i="4"/>
  <c r="BF491" i="4"/>
  <c r="BF522" i="4"/>
  <c r="BF526" i="4"/>
  <c r="BF530" i="4"/>
  <c r="BF533" i="4"/>
  <c r="BF537" i="4"/>
  <c r="BF543" i="4"/>
  <c r="BF544" i="4"/>
  <c r="BF547" i="4"/>
  <c r="BF548" i="4"/>
  <c r="BF550" i="4"/>
  <c r="BF552" i="4"/>
  <c r="BF556" i="4"/>
  <c r="BF580" i="4"/>
  <c r="BF581" i="4"/>
  <c r="BF583" i="4"/>
  <c r="BF585" i="4"/>
  <c r="BF593" i="4"/>
  <c r="BF611" i="4"/>
  <c r="BF613" i="4"/>
  <c r="BF619" i="4"/>
  <c r="BF628" i="4"/>
  <c r="BF141" i="3"/>
  <c r="BF147" i="3"/>
  <c r="BF148" i="3"/>
  <c r="BF149" i="3"/>
  <c r="BF150" i="3"/>
  <c r="BF151" i="3"/>
  <c r="BF152" i="3"/>
  <c r="BF153" i="3"/>
  <c r="BF154" i="3"/>
  <c r="BF155" i="3"/>
  <c r="BF157" i="3"/>
  <c r="BF158" i="3"/>
  <c r="BF159" i="3"/>
  <c r="BF160" i="3"/>
  <c r="BF161" i="3"/>
  <c r="BF162" i="3"/>
  <c r="BF164" i="3"/>
  <c r="BF165" i="3"/>
  <c r="BF169" i="3"/>
  <c r="BF170" i="3"/>
  <c r="BF178" i="3"/>
  <c r="BF179" i="3"/>
  <c r="BF180" i="3"/>
  <c r="E85" i="3"/>
  <c r="J91" i="3"/>
  <c r="F94" i="3"/>
  <c r="BF127" i="3"/>
  <c r="BF128" i="3"/>
  <c r="BF130" i="3"/>
  <c r="BF131" i="3"/>
  <c r="BF132" i="3"/>
  <c r="BF133" i="3"/>
  <c r="BF134" i="3"/>
  <c r="BF136" i="3"/>
  <c r="BF137" i="3"/>
  <c r="BF138" i="3"/>
  <c r="BF140" i="3"/>
  <c r="BF142" i="3"/>
  <c r="BF143" i="3"/>
  <c r="BF144" i="3"/>
  <c r="BF145" i="3"/>
  <c r="BF146" i="3"/>
  <c r="BF156" i="3"/>
  <c r="BF163" i="3"/>
  <c r="BF166" i="3"/>
  <c r="BF167" i="3"/>
  <c r="BF171" i="3"/>
  <c r="BF172" i="3"/>
  <c r="BF173" i="3"/>
  <c r="BF174" i="3"/>
  <c r="BF175" i="3"/>
  <c r="BF176" i="3"/>
  <c r="BF177" i="3"/>
  <c r="BF340" i="2"/>
  <c r="BF144" i="2"/>
  <c r="BF148" i="2"/>
  <c r="E85" i="2"/>
  <c r="J89" i="2"/>
  <c r="F92" i="2"/>
  <c r="BF142" i="2"/>
  <c r="BF145" i="2"/>
  <c r="BF147" i="2"/>
  <c r="BF149" i="2"/>
  <c r="BF151" i="2"/>
  <c r="BF153" i="2"/>
  <c r="BF155" i="2"/>
  <c r="BF157" i="2"/>
  <c r="BF160" i="2"/>
  <c r="BF162" i="2"/>
  <c r="BF163" i="2"/>
  <c r="BF166" i="2"/>
  <c r="BF168" i="2"/>
  <c r="BF169" i="2"/>
  <c r="BF171" i="2"/>
  <c r="BF173" i="2"/>
  <c r="BF176" i="2"/>
  <c r="BF179" i="2"/>
  <c r="BF182" i="2"/>
  <c r="BF185" i="2"/>
  <c r="BF187" i="2"/>
  <c r="BF189" i="2"/>
  <c r="BF190" i="2"/>
  <c r="BF191" i="2"/>
  <c r="BF194" i="2"/>
  <c r="BF197" i="2"/>
  <c r="BF200" i="2"/>
  <c r="BF202" i="2"/>
  <c r="BF206" i="2"/>
  <c r="BF211" i="2"/>
  <c r="BF213" i="2"/>
  <c r="BF215" i="2"/>
  <c r="BF218" i="2"/>
  <c r="BF220" i="2"/>
  <c r="BF222" i="2"/>
  <c r="BF224" i="2"/>
  <c r="BF231" i="2"/>
  <c r="BF233" i="2"/>
  <c r="BF235" i="2"/>
  <c r="BF238" i="2"/>
  <c r="BF240" i="2"/>
  <c r="BF242" i="2"/>
  <c r="BF245" i="2"/>
  <c r="BF247" i="2"/>
  <c r="BF249" i="2"/>
  <c r="BF251" i="2"/>
  <c r="BF255" i="2"/>
  <c r="BF257" i="2"/>
  <c r="BF260" i="2"/>
  <c r="BF262" i="2"/>
  <c r="BF264" i="2"/>
  <c r="BF266" i="2"/>
  <c r="BF269" i="2"/>
  <c r="BF271" i="2"/>
  <c r="BF273" i="2"/>
  <c r="BF275" i="2"/>
  <c r="BF295" i="2"/>
  <c r="BF297" i="2"/>
  <c r="BF299" i="2"/>
  <c r="BF301" i="2"/>
  <c r="BF303" i="2"/>
  <c r="BF305" i="2"/>
  <c r="BF307" i="2"/>
  <c r="BF309" i="2"/>
  <c r="BF313" i="2"/>
  <c r="BF315" i="2"/>
  <c r="BF318" i="2"/>
  <c r="BF323" i="2"/>
  <c r="BF325" i="2"/>
  <c r="BF328" i="2"/>
  <c r="BF330" i="2"/>
  <c r="BF332" i="2"/>
  <c r="BF334" i="2"/>
  <c r="BF336" i="2"/>
  <c r="BF338" i="2"/>
  <c r="BF343" i="2"/>
  <c r="BF345" i="2"/>
  <c r="BF346" i="2"/>
  <c r="BF348" i="2"/>
  <c r="BF351" i="2"/>
  <c r="BF353" i="2"/>
  <c r="BF355" i="2"/>
  <c r="BF356" i="2"/>
  <c r="BF358" i="2"/>
  <c r="BF360" i="2"/>
  <c r="BF361" i="2"/>
  <c r="BF362" i="2"/>
  <c r="BF363" i="2"/>
  <c r="BF364" i="2"/>
  <c r="BF366" i="2"/>
  <c r="BF368" i="2"/>
  <c r="BF369" i="2"/>
  <c r="BF373" i="2"/>
  <c r="BF375" i="2"/>
  <c r="BF377" i="2"/>
  <c r="BF379" i="2"/>
  <c r="BF381" i="2"/>
  <c r="BF383" i="2"/>
  <c r="BF385" i="2"/>
  <c r="BF387" i="2"/>
  <c r="BF389" i="2"/>
  <c r="BF391" i="2"/>
  <c r="BF393" i="2"/>
  <c r="BF396" i="2"/>
  <c r="BF397" i="2"/>
  <c r="BF398" i="2"/>
  <c r="BF400" i="2"/>
  <c r="BF403" i="2"/>
  <c r="BF405" i="2"/>
  <c r="BF407" i="2"/>
  <c r="BF410" i="2"/>
  <c r="BF413" i="2"/>
  <c r="BF415" i="2"/>
  <c r="BF418" i="2"/>
  <c r="BF422" i="2"/>
  <c r="BF425" i="2"/>
  <c r="BF428" i="2"/>
  <c r="BF431" i="2"/>
  <c r="BF434" i="2"/>
  <c r="BF438" i="2"/>
  <c r="BF440" i="2"/>
  <c r="BF442" i="2"/>
  <c r="BF443" i="2"/>
  <c r="BF445" i="2"/>
  <c r="BF447" i="2"/>
  <c r="BF449" i="2"/>
  <c r="BF451" i="2"/>
  <c r="BF453" i="2"/>
  <c r="BF455" i="2"/>
  <c r="BF458" i="2"/>
  <c r="BF460" i="2"/>
  <c r="BF462" i="2"/>
  <c r="BF464" i="2"/>
  <c r="BF466" i="2"/>
  <c r="BF469" i="2"/>
  <c r="BF473" i="2"/>
  <c r="BF475" i="2"/>
  <c r="BF477" i="2"/>
  <c r="BF479" i="2"/>
  <c r="BF484" i="2"/>
  <c r="BF486" i="2"/>
  <c r="BF487" i="2"/>
  <c r="BF490" i="2"/>
  <c r="BF493" i="2"/>
  <c r="BF495" i="2"/>
  <c r="BF496" i="2"/>
  <c r="BF498" i="2"/>
  <c r="BF500" i="2"/>
  <c r="BF502" i="2"/>
  <c r="BF503" i="2"/>
  <c r="BF505" i="2"/>
  <c r="BF506" i="2"/>
  <c r="BF507" i="2"/>
  <c r="BF509" i="2"/>
  <c r="BF510" i="2"/>
  <c r="BF511" i="2"/>
  <c r="BF513" i="2"/>
  <c r="BF515" i="2"/>
  <c r="BF517" i="2"/>
  <c r="BF522" i="2"/>
  <c r="BF525" i="2"/>
  <c r="BF527" i="2"/>
  <c r="BF528" i="2"/>
  <c r="BF529" i="2"/>
  <c r="BF530" i="2"/>
  <c r="BF532" i="2"/>
  <c r="BF536" i="2"/>
  <c r="BF538" i="2"/>
  <c r="BF540" i="2"/>
  <c r="BF542" i="2"/>
  <c r="BF545" i="2"/>
  <c r="BF547" i="2"/>
  <c r="BF548" i="2"/>
  <c r="BF552" i="2"/>
  <c r="BF554" i="2"/>
  <c r="BF556" i="2"/>
  <c r="BF558" i="2"/>
  <c r="BF560" i="2"/>
  <c r="BF562" i="2"/>
  <c r="BF564" i="2"/>
  <c r="BF566" i="2"/>
  <c r="BF568" i="2"/>
  <c r="BF569" i="2"/>
  <c r="BF571" i="2"/>
  <c r="BF573" i="2"/>
  <c r="BF575" i="2"/>
  <c r="BF576" i="2"/>
  <c r="BF578" i="2"/>
  <c r="BF579" i="2"/>
  <c r="BF581" i="2"/>
  <c r="BF583" i="2"/>
  <c r="BF584" i="2"/>
  <c r="F33" i="2"/>
  <c r="AZ96" i="1" s="1"/>
  <c r="AS94" i="1"/>
  <c r="J33" i="2"/>
  <c r="AV96" i="1" s="1"/>
  <c r="F37" i="2"/>
  <c r="BD96" i="1" s="1"/>
  <c r="F37" i="3"/>
  <c r="BB97" i="1" s="1"/>
  <c r="J33" i="4"/>
  <c r="AV99" i="1" s="1"/>
  <c r="F36" i="4"/>
  <c r="BC99" i="1" s="1"/>
  <c r="J35" i="5"/>
  <c r="AV100" i="1" s="1"/>
  <c r="F35" i="2"/>
  <c r="BB96" i="1" s="1"/>
  <c r="F36" i="2"/>
  <c r="BC96" i="1" s="1"/>
  <c r="J35" i="3"/>
  <c r="AV97" i="1" s="1"/>
  <c r="F39" i="3"/>
  <c r="BD97" i="1" s="1"/>
  <c r="F35" i="3"/>
  <c r="AZ97" i="1" s="1"/>
  <c r="F38" i="3"/>
  <c r="BC97" i="1" s="1"/>
  <c r="F35" i="4"/>
  <c r="BB99" i="1" s="1"/>
  <c r="F33" i="4"/>
  <c r="AZ99" i="1" s="1"/>
  <c r="F37" i="4"/>
  <c r="BD99" i="1" s="1"/>
  <c r="F37" i="5"/>
  <c r="BB100" i="1" s="1"/>
  <c r="F35" i="5"/>
  <c r="AZ100" i="1" s="1"/>
  <c r="F39" i="5"/>
  <c r="BD100" i="1" s="1"/>
  <c r="F38" i="5"/>
  <c r="BC100" i="1" s="1"/>
  <c r="J33" i="6"/>
  <c r="AV101" i="1" s="1"/>
  <c r="F35" i="6"/>
  <c r="BB101" i="1" s="1"/>
  <c r="F33" i="6"/>
  <c r="AZ101" i="1" s="1"/>
  <c r="F37" i="6"/>
  <c r="BD101" i="1" s="1"/>
  <c r="F36" i="6"/>
  <c r="BC101" i="1" s="1"/>
  <c r="T125" i="3" l="1"/>
  <c r="P125" i="3"/>
  <c r="AU97" i="1" s="1"/>
  <c r="BK436" i="4"/>
  <c r="P140" i="2"/>
  <c r="P139" i="2" s="1"/>
  <c r="AU96" i="1" s="1"/>
  <c r="AU95" i="1" s="1"/>
  <c r="T125" i="5"/>
  <c r="R125" i="5"/>
  <c r="P125" i="5"/>
  <c r="AU100" i="1"/>
  <c r="R140" i="2"/>
  <c r="R140" i="4"/>
  <c r="R125" i="3"/>
  <c r="R411" i="2"/>
  <c r="P411" i="2"/>
  <c r="T436" i="4"/>
  <c r="T139" i="4" s="1"/>
  <c r="T140" i="4"/>
  <c r="P140" i="4"/>
  <c r="T411" i="2"/>
  <c r="T139" i="2" s="1"/>
  <c r="R436" i="4"/>
  <c r="P436" i="4"/>
  <c r="T140" i="2"/>
  <c r="BK411" i="2"/>
  <c r="J411" i="2" s="1"/>
  <c r="J109" i="2" s="1"/>
  <c r="BK125" i="3"/>
  <c r="J125" i="3"/>
  <c r="J98" i="3" s="1"/>
  <c r="BK125" i="5"/>
  <c r="J125" i="5"/>
  <c r="J98" i="5"/>
  <c r="BK140" i="4"/>
  <c r="J140" i="4" s="1"/>
  <c r="J97" i="4" s="1"/>
  <c r="BK140" i="2"/>
  <c r="J140" i="2"/>
  <c r="J97" i="2" s="1"/>
  <c r="BK122" i="6"/>
  <c r="J122" i="6" s="1"/>
  <c r="J97" i="6" s="1"/>
  <c r="J436" i="4"/>
  <c r="J109" i="4"/>
  <c r="J34" i="2"/>
  <c r="AW96" i="1" s="1"/>
  <c r="AT96" i="1" s="1"/>
  <c r="F34" i="2"/>
  <c r="BA96" i="1"/>
  <c r="BD95" i="1"/>
  <c r="BC95" i="1"/>
  <c r="AY95" i="1" s="1"/>
  <c r="BB95" i="1"/>
  <c r="AX95" i="1" s="1"/>
  <c r="AZ95" i="1"/>
  <c r="AV95" i="1" s="1"/>
  <c r="J36" i="3"/>
  <c r="AW97" i="1" s="1"/>
  <c r="AT97" i="1" s="1"/>
  <c r="F36" i="3"/>
  <c r="BA97" i="1"/>
  <c r="F34" i="4"/>
  <c r="BA99" i="1" s="1"/>
  <c r="J34" i="4"/>
  <c r="AW99" i="1"/>
  <c r="AT99" i="1" s="1"/>
  <c r="BD98" i="1"/>
  <c r="AZ98" i="1"/>
  <c r="AV98" i="1"/>
  <c r="BB98" i="1"/>
  <c r="AX98" i="1" s="1"/>
  <c r="J36" i="5"/>
  <c r="AW100" i="1"/>
  <c r="AT100" i="1" s="1"/>
  <c r="F36" i="5"/>
  <c r="BA100" i="1" s="1"/>
  <c r="BC98" i="1"/>
  <c r="AY98" i="1" s="1"/>
  <c r="J34" i="6"/>
  <c r="AW101" i="1"/>
  <c r="AT101" i="1" s="1"/>
  <c r="F34" i="6"/>
  <c r="BA101" i="1"/>
  <c r="P139" i="4" l="1"/>
  <c r="AU99" i="1"/>
  <c r="R139" i="4"/>
  <c r="R139" i="2"/>
  <c r="BK139" i="2"/>
  <c r="J139" i="2"/>
  <c r="J96" i="2"/>
  <c r="BK139" i="4"/>
  <c r="J139" i="4" s="1"/>
  <c r="J96" i="4" s="1"/>
  <c r="BK121" i="6"/>
  <c r="J121" i="6"/>
  <c r="J96" i="6" s="1"/>
  <c r="AU98" i="1"/>
  <c r="J32" i="3"/>
  <c r="AG97" i="1" s="1"/>
  <c r="BA98" i="1"/>
  <c r="AW98" i="1"/>
  <c r="AT98" i="1"/>
  <c r="BC94" i="1"/>
  <c r="AY94" i="1" s="1"/>
  <c r="J32" i="5"/>
  <c r="AG100" i="1"/>
  <c r="BA95" i="1"/>
  <c r="BD94" i="1"/>
  <c r="W33" i="1"/>
  <c r="BB94" i="1"/>
  <c r="W31" i="1"/>
  <c r="AZ94" i="1"/>
  <c r="W29" i="1"/>
  <c r="J41" i="3" l="1"/>
  <c r="J41" i="5"/>
  <c r="AU94" i="1"/>
  <c r="AN97" i="1"/>
  <c r="AN100" i="1"/>
  <c r="J30" i="6"/>
  <c r="AG101" i="1"/>
  <c r="J30" i="2"/>
  <c r="AG96" i="1" s="1"/>
  <c r="AG95" i="1" s="1"/>
  <c r="AN95" i="1" s="1"/>
  <c r="J30" i="4"/>
  <c r="AG99" i="1"/>
  <c r="AN99" i="1" s="1"/>
  <c r="AW95" i="1"/>
  <c r="AT95" i="1"/>
  <c r="BA94" i="1"/>
  <c r="AW94" i="1"/>
  <c r="AK30" i="1"/>
  <c r="AV94" i="1"/>
  <c r="AK29" i="1" s="1"/>
  <c r="W32" i="1"/>
  <c r="AX94" i="1"/>
  <c r="J39" i="2" l="1"/>
  <c r="J39" i="6"/>
  <c r="J39" i="4"/>
  <c r="AN96" i="1"/>
  <c r="AN101" i="1"/>
  <c r="AG98" i="1"/>
  <c r="W30" i="1"/>
  <c r="AT94" i="1"/>
  <c r="AN98" i="1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<sst xmlns="http://schemas.openxmlformats.org/spreadsheetml/2006/main" count="13339" uniqueCount="1889">
  <si>
    <t>Export Komplet</t>
  </si>
  <si>
    <t/>
  </si>
  <si>
    <t>2.0</t>
  </si>
  <si>
    <t>ZAMOK</t>
  </si>
  <si>
    <t>False</t>
  </si>
  <si>
    <t>{32975b47-96b7-49c9-94a1-279b92b5856d}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</si>
  <si>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</si>
  <si>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</si>
  <si>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</si>
  <si>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</si>
  <si>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</si>
  <si>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</si>
  <si>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</si>
  <si>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</si>
  <si>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</si>
  <si>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2021-063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</si>
  <si>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</si>
  <si>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</si>
  <si>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panelových domů Sušice II - 1.etapa</t>
  </si>
  <si>
    <t>KSO:</t>
  </si>
  <si>
    <t>CC-CZ:</t>
  </si>
  <si>
    <t>Místo:</t>
  </si>
  <si>
    <t>Sušice</t>
  </si>
  <si>
    <t>Datum:</t>
  </si>
  <si>
    <t>4. 1. 2022</t>
  </si>
  <si>
    <t>Zadavatel:</t>
  </si>
  <si>
    <t>IČ:</t>
  </si>
  <si>
    <t>Město Sušice</t>
  </si>
  <si>
    <t>DIČ:</t>
  </si>
  <si>
    <t>Uchazeč:</t>
  </si>
  <si>
    <t>Vyplň údaj</t>
  </si>
  <si>
    <t>Projektant:</t>
  </si>
  <si>
    <t>Ing. Jan Prášek</t>
  </si>
  <si>
    <t>True</t>
  </si>
  <si>
    <t>Zpracovatel:</t>
  </si>
  <si>
    <t>Pavel Hrba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</si>
  <si>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</si>
  <si>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</si>
  <si>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</si>
  <si>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</si>
  <si>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</si>
  <si>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</si>
  <si>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</si>
  <si>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</si>
  <si>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</si>
  <si>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</si>
  <si>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</si>
  <si>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</si>
  <si>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</si>
  <si>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</si>
  <si>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</si>
  <si>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</si>
  <si>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</si>
  <si>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</si>
  <si>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</si>
  <si>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</si>
  <si>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</si>
  <si>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</si>
  <si>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</si>
  <si>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</si>
  <si>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</si>
  <si>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</si>
  <si>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</si>
  <si>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</si>
  <si>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</si>
  <si>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</si>
  <si>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</si>
  <si>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</si>
  <si>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</si>
  <si>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</si>
  <si>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</si>
  <si>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</si>
  <si>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</si>
  <si>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</si>
  <si>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</si>
  <si>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</si>
  <si>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</si>
  <si>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</si>
  <si>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</si>
  <si>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</si>
  <si>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</si>
  <si>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</si>
  <si>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</si>
  <si>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SO-04  Dvojsekce bytový dům č.p. 718, 719, Sušice</t>
  </si>
  <si>
    <t>STA</t>
  </si>
  <si>
    <t>{19935cde-c53f-4338-8fe0-fa9e2235b8dd}</t>
  </si>
  <si>
    <t>/</t>
  </si>
  <si>
    <t>Soupis</t>
  </si>
  <si>
    <t>2</t>
  </si>
  <si>
    <t>###NOINSERT###</t>
  </si>
  <si>
    <t>011</t>
  </si>
  <si>
    <t>SO-04  Elektroinstalace</t>
  </si>
  <si>
    <t>{a022a311-2330-4e17-84e5-6b82a008cf00}</t>
  </si>
  <si>
    <t>02</t>
  </si>
  <si>
    <t>SO-05  Dvojsekce, bytový dům č.p. 720, 721, Sušice</t>
  </si>
  <si>
    <t>{d33c4d1e-a7f1-4174-81a4-6478146cf758}</t>
  </si>
  <si>
    <t>021</t>
  </si>
  <si>
    <t>SO-05  Elektroinstalace</t>
  </si>
  <si>
    <t>{009cf31b-c494-43d7-bd52-2a497e607a5f}</t>
  </si>
  <si>
    <t>03</t>
  </si>
  <si>
    <t>Vedlejší a ostatní rozpočtové náklady</t>
  </si>
  <si>
    <t>{d2d09ac4-31f9-4013-a0f7-8e18140c3504}</t>
  </si>
  <si>
    <t>KRYCÍ LIST SOUPISU PRACÍ</t>
  </si>
  <si>
    <t>Objekt:</t>
  </si>
  <si>
    <t>01 - SO-04  Dvojsekce bytový dům č.p. 718, 719, Sušice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</si>
  <si>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</si>
  <si>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</si>
  <si>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</si>
  <si>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</si>
  <si>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</si>
  <si>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</si>
  <si>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</si>
  <si>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</si>
  <si>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</si>
  <si>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</si>
  <si>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</si>
  <si>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</si>
  <si>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</si>
  <si>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práce,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</si>
  <si>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</si>
  <si>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</si>
  <si>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</si>
  <si>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</si>
  <si>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</si>
  <si>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</si>
  <si>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</si>
  <si>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</si>
  <si>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</si>
  <si>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</si>
  <si>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</si>
  <si>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</si>
  <si>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</si>
  <si>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</si>
  <si>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</si>
  <si>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</si>
  <si>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</si>
  <si>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</si>
  <si>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</si>
  <si>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</si>
  <si>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</si>
  <si>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</si>
  <si>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</si>
  <si>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</si>
  <si>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</si>
  <si>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</si>
  <si>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</si>
  <si>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</si>
  <si>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</si>
  <si>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</si>
  <si>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</si>
  <si>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</si>
  <si>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</si>
  <si>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</si>
  <si>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</si>
  <si>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02</t>
  </si>
  <si>
    <t>4</t>
  </si>
  <si>
    <t>-1368702339</t>
  </si>
  <si>
    <t>VV</t>
  </si>
  <si>
    <t>"Okapový chodníček" (36,5*2+11,3*2+1,2*4+0,7*3-1,8-2)*0,7</t>
  </si>
  <si>
    <t>113107330</t>
  </si>
  <si>
    <t>Odstranění podkladu z betonu prostého tl do 100 mm strojně pl do 50 m2</t>
  </si>
  <si>
    <t>-204672191</t>
  </si>
  <si>
    <t>3</t>
  </si>
  <si>
    <t>122211101</t>
  </si>
  <si>
    <t>Odkopávky a prokopávky v hornině třídy těžitelnosti I, skupiny 3 ručně</t>
  </si>
  <si>
    <t>m3</t>
  </si>
  <si>
    <t>395633598</t>
  </si>
  <si>
    <t>"Okapový chodníček" 69,09*0,15</t>
  </si>
  <si>
    <t>162651112</t>
  </si>
  <si>
    <t>Vodorovné přemístění přes 4 000 do 5000 m výkopku/sypaniny z horniny třídy těžitelnosti I skupiny 1 až 3</t>
  </si>
  <si>
    <t>-1234277609</t>
  </si>
  <si>
    <t>5</t>
  </si>
  <si>
    <t>171251201</t>
  </si>
  <si>
    <t>Uložení sypaniny na skládky nebo meziskládky</t>
  </si>
  <si>
    <t>1617941316</t>
  </si>
  <si>
    <t>6</t>
  </si>
  <si>
    <t>171201231</t>
  </si>
  <si>
    <t>Poplatek za uložení zeminy a kamení na recyklační skládce (skládkovné) kód odpadu 17 05 04</t>
  </si>
  <si>
    <t>t</t>
  </si>
  <si>
    <t>-1269584000</t>
  </si>
  <si>
    <t>10,364*1,75</t>
  </si>
  <si>
    <t>7</t>
  </si>
  <si>
    <t>181912112</t>
  </si>
  <si>
    <t>Úprava pláně v hornině třídy těžitelnosti I skupiny 3 se zhutněním ručně</t>
  </si>
  <si>
    <t>645367659</t>
  </si>
  <si>
    <t>Svislé a kompletní konstrukce</t>
  </si>
  <si>
    <t>8</t>
  </si>
  <si>
    <t>310279842</t>
  </si>
  <si>
    <t>Zazdívka otvorů pl přes 1 do 4 m2 ve zdivu nadzákladovém z nepálených tvárnic tl do 300 mm</t>
  </si>
  <si>
    <t>718764511</t>
  </si>
  <si>
    <t>"Okoko oken schodiště" 1*1,55*2*0,3*14</t>
  </si>
  <si>
    <t>9</t>
  </si>
  <si>
    <t>311272111</t>
  </si>
  <si>
    <t>Zdivo z pórobetonových tvárnic hladkých do P2 do 450 kg/m3 na tenkovrstvou maltu tl 250 mm</t>
  </si>
  <si>
    <t>1603116108</t>
  </si>
  <si>
    <t>"U vstupů" 0,75*2*2,65*2</t>
  </si>
  <si>
    <t>10</t>
  </si>
  <si>
    <t>342291131</t>
  </si>
  <si>
    <t>Ukotvení příček k betonovým konstrukcím plochými kotvami</t>
  </si>
  <si>
    <t>m</t>
  </si>
  <si>
    <t>-2037296017</t>
  </si>
  <si>
    <t>1,55*2*14</t>
  </si>
  <si>
    <t>Vodorovné konstrukce</t>
  </si>
  <si>
    <t>11</t>
  </si>
  <si>
    <t>451317777</t>
  </si>
  <si>
    <t>Podklad nebo lože pod dlažbu vodorovný nebo do sklonu 1:5 z betonu prostého tl přes 50 do 100 mm</t>
  </si>
  <si>
    <t>1149550386</t>
  </si>
  <si>
    <t>12</t>
  </si>
  <si>
    <t>451577777</t>
  </si>
  <si>
    <t>Podklad nebo lože pod dlažbu vodorovný nebo do sklonu 1:5 z kameniva těženého tl přes 30 do 100 mm</t>
  </si>
  <si>
    <t>-515197593</t>
  </si>
  <si>
    <t>13</t>
  </si>
  <si>
    <t>451579777</t>
  </si>
  <si>
    <t>Příplatek ZKD 10 mm tl u podkladu nebo lože pod dlažbu z kameniva těženého</t>
  </si>
  <si>
    <t>343613045</t>
  </si>
  <si>
    <t>69,09*5</t>
  </si>
  <si>
    <t>61</t>
  </si>
  <si>
    <t>Úprava povrchů vnitřních</t>
  </si>
  <si>
    <t>14</t>
  </si>
  <si>
    <t>612142001</t>
  </si>
  <si>
    <t>Potažení vnitřních stěn sklovláknitým pletivem vtlačeným do tenkovrstvé hmoty</t>
  </si>
  <si>
    <t>782693604</t>
  </si>
  <si>
    <t>"Schodiště" ((1*2+0,15*2)*1,55+1,5*0,15)*14</t>
  </si>
  <si>
    <t>612323111</t>
  </si>
  <si>
    <t>Vápenocementová omítka hladkých vnitřních stěn tloušťky do 5 mm nanášená ručně</t>
  </si>
  <si>
    <t>-299982247</t>
  </si>
  <si>
    <t>16</t>
  </si>
  <si>
    <t>612323191</t>
  </si>
  <si>
    <t>Příplatek k vápenocementové omítce hladkých vnitřních stěn za každý další 1 mm tloušťky ručně</t>
  </si>
  <si>
    <t>-665593466</t>
  </si>
  <si>
    <t>53,06*5</t>
  </si>
  <si>
    <t>17</t>
  </si>
  <si>
    <t>619991001</t>
  </si>
  <si>
    <t>Zakrytí podlah fólií přilepenou lepící páskou</t>
  </si>
  <si>
    <t>449530582</t>
  </si>
  <si>
    <t>"Zakrytí mezipodest" 3,45*1,1*14</t>
  </si>
  <si>
    <t>18</t>
  </si>
  <si>
    <t>619991011</t>
  </si>
  <si>
    <t>Obalení konstrukcí a prvků fólií přilepenou lepící páskou</t>
  </si>
  <si>
    <t>-2017087392</t>
  </si>
  <si>
    <t>1,5*1,55*14</t>
  </si>
  <si>
    <t>62</t>
  </si>
  <si>
    <t>Úprava povrchů vnějších</t>
  </si>
  <si>
    <t>19</t>
  </si>
  <si>
    <t>621131121</t>
  </si>
  <si>
    <t>Penetrační nátěr vnějších podhledů nanášený ručně</t>
  </si>
  <si>
    <t>1981368996</t>
  </si>
  <si>
    <t>"Vstupy" 3,5*1,2*2</t>
  </si>
  <si>
    <t>"Špalety oken v suterénu" 0,2*0,6*22</t>
  </si>
  <si>
    <t>20</t>
  </si>
  <si>
    <t>621142001</t>
  </si>
  <si>
    <t>Potažení vnějších podhledů sklovláknitým pletivem vtlačeným do tenkovrstvé hmoty</t>
  </si>
  <si>
    <t>-778568111</t>
  </si>
  <si>
    <t>621151011</t>
  </si>
  <si>
    <t>Penetrační silikátový nátěr vnějších pastovitých tenkovrstvých omítek podhledů</t>
  </si>
  <si>
    <t>-698711937</t>
  </si>
  <si>
    <t>"Podhledy lodžií" 3,1*1,35*32</t>
  </si>
  <si>
    <t>22</t>
  </si>
  <si>
    <t>621221011</t>
  </si>
  <si>
    <t>Montáž kontaktního zateplení vnějších podhledů lepením a mechanickým kotvením desek z minerální vlny s podélnou orientací do betonu a zdiva tl přes 40 do 80 mm</t>
  </si>
  <si>
    <t>911218146</t>
  </si>
  <si>
    <t>23</t>
  </si>
  <si>
    <t>M</t>
  </si>
  <si>
    <t>63151520</t>
  </si>
  <si>
    <t>deska tepelně izolační minerální kontaktních fasád podélné vlákno λ=0,036 tl 60mm</t>
  </si>
  <si>
    <t>309424106</t>
  </si>
  <si>
    <t>133,92*1,05</t>
  </si>
  <si>
    <t>24</t>
  </si>
  <si>
    <t>621251105</t>
  </si>
  <si>
    <t>Příplatek k cenám kontaktního zateplení podhledů za zápustnou montáž a použití  použití tepelněizolačních zátek z minerální vlny</t>
  </si>
  <si>
    <t>-1469361902</t>
  </si>
  <si>
    <t>25</t>
  </si>
  <si>
    <t>621335101</t>
  </si>
  <si>
    <t>Oprava cementové hladké omítky vnějších podhledů v rozsahu do 10 %</t>
  </si>
  <si>
    <t>-1822552722</t>
  </si>
  <si>
    <t>26</t>
  </si>
  <si>
    <t>621531022</t>
  </si>
  <si>
    <t>Tenkovrstvá silikonová zrnitá omítka zrnitost 2,0 mm vnějších podhledů</t>
  </si>
  <si>
    <t>1772912761</t>
  </si>
  <si>
    <t>27</t>
  </si>
  <si>
    <t>622131121</t>
  </si>
  <si>
    <t>Penetrační nátěr vnějších stěn nanášený ručně</t>
  </si>
  <si>
    <t>1395888517</t>
  </si>
  <si>
    <t>"Vstupy" ((1,2*2+4)*3,24-3,5*2,6)*2</t>
  </si>
  <si>
    <t>"Špalety oken v suterénu" 0,2*0,6*2*22</t>
  </si>
  <si>
    <t>28</t>
  </si>
  <si>
    <t>622142001</t>
  </si>
  <si>
    <t>Potažení vnějších stěn sklovláknitým pletivem vtlačeným do tenkovrstvé hmoty</t>
  </si>
  <si>
    <t>-984047111</t>
  </si>
  <si>
    <t>29</t>
  </si>
  <si>
    <t>622151011</t>
  </si>
  <si>
    <t>Penetrační silikátový nátěr vnějších pastovitých tenkovrstvých omítek stěn</t>
  </si>
  <si>
    <t>636499423</t>
  </si>
  <si>
    <t>"Viz.KZS" 109,512+208,31+1352,973+336*0,12+31,488+252,467+659,4*0,3</t>
  </si>
  <si>
    <t>30</t>
  </si>
  <si>
    <t>622151021</t>
  </si>
  <si>
    <t>Penetrační akrylátový nátěr vnějších mozaikových tenkovrstvých omítek stěn</t>
  </si>
  <si>
    <t>-2019578807</t>
  </si>
  <si>
    <t>"Suterén" (36,5-4,1*2)*2+(11,3+36,5-1,8)*2,5+11,3*(1+2,5)/2-0,6*0,6*55-0,9*2,02</t>
  </si>
  <si>
    <t>"Ostění otvorů" (0,6*3*55+0,9+2,02*2)*0,19</t>
  </si>
  <si>
    <t>31</t>
  </si>
  <si>
    <t>622211001</t>
  </si>
  <si>
    <t>Montáž kontaktního zateplení vnějších stěn lepením a mechanickým kotvením polystyrénových desek do betonu a zdiva tl do 40 mm</t>
  </si>
  <si>
    <t>1980934586</t>
  </si>
  <si>
    <t>"PIR - lodžie" 1,35*2,535*4*8</t>
  </si>
  <si>
    <t>"Sokl lodžie - XPS 20mm" 1,35*4*8*0,1</t>
  </si>
  <si>
    <t>"Sokl lodžie - XPS 40mm" (1,35*4*8+3,1*32)*0,1</t>
  </si>
  <si>
    <t>32</t>
  </si>
  <si>
    <t>28375932</t>
  </si>
  <si>
    <t>deska EPS 70 fasádní λ=0,039 tl 40mm</t>
  </si>
  <si>
    <t>618588053</t>
  </si>
  <si>
    <t>"Suterén" 169,757*1,05-53,828</t>
  </si>
  <si>
    <t>33</t>
  </si>
  <si>
    <t>28376414</t>
  </si>
  <si>
    <t>deska z polystyrénu XPS, hrana polodrážková a hladký povrch 300kPA tl 20mm</t>
  </si>
  <si>
    <t>-2098222246</t>
  </si>
  <si>
    <t>"Sokl lodžie - XPS 20mm" 1,35*4*8*0,1*1,05</t>
  </si>
  <si>
    <t>34</t>
  </si>
  <si>
    <t>28376416</t>
  </si>
  <si>
    <t>deska z polystyrénu XPS, hrana polodrážková a hladký povrch 300kPA tl 40mm</t>
  </si>
  <si>
    <t>1670757508</t>
  </si>
  <si>
    <t>"Nad terénem" (36,5*2-4,1*2+11,3*2-1,8)*0,6*1,05</t>
  </si>
  <si>
    <t>"Sokl - lodžie" (1,35*4*8+3,1*32)*0,1*1,05</t>
  </si>
  <si>
    <t>35</t>
  </si>
  <si>
    <t>28376524</t>
  </si>
  <si>
    <t>deska izolační PIR s oboustranným textilním rounem tl.40mm</t>
  </si>
  <si>
    <t>2084163477</t>
  </si>
  <si>
    <t>"Bok lodžie" 1,35*2,535*4*8*1,05</t>
  </si>
  <si>
    <t>36</t>
  </si>
  <si>
    <t>622211011</t>
  </si>
  <si>
    <t>Montáž kontaktního zateplení vnějších stěn lepením a mechanickým kotvením polystyrénových desek do betonu a zdiva tl přes 40 do 80 mm</t>
  </si>
  <si>
    <t>-1019831063</t>
  </si>
  <si>
    <t>"Lodžie - PIR 60mm" (1,35*4*8+3,1*32)*2,535-0,75*2,375*32-1,98*1,51*32</t>
  </si>
  <si>
    <t>37</t>
  </si>
  <si>
    <t>28376526</t>
  </si>
  <si>
    <t>deska izolační PIR s oboustranným textilním rounem tl.60mm</t>
  </si>
  <si>
    <t>1256036731</t>
  </si>
  <si>
    <t>208,31*1,05</t>
  </si>
  <si>
    <t>38</t>
  </si>
  <si>
    <t>622211031</t>
  </si>
  <si>
    <t>Montáž kontaktního zateplení vnějších stěn lepením a mechanickým kotvením polystyrénových desek  do betonu a zdiva tl přes 120 do 160 mm</t>
  </si>
  <si>
    <t>924910381</t>
  </si>
  <si>
    <t>"Celková plocha" (11,48+36,68)*2*(25,81-2,39)+1,2*21,4*4</t>
  </si>
  <si>
    <t>"Odpočet sousedních objektů" -2,03*17,7</t>
  </si>
  <si>
    <t>"Odpočet lodžií" -3,1*4*22,34</t>
  </si>
  <si>
    <t>"Odpočet oken" -2,1*1,6*112-1,5*1,6*14</t>
  </si>
  <si>
    <t>"Odpočet vstupů" -4*2,2*2</t>
  </si>
  <si>
    <t>"Odpočet vaty" -265,094</t>
  </si>
  <si>
    <t>39</t>
  </si>
  <si>
    <t>28375951</t>
  </si>
  <si>
    <t>deska EPS 70 fasádní λ=0,039 tl 140mm</t>
  </si>
  <si>
    <t>-843135158</t>
  </si>
  <si>
    <t>1352,973*1,05-1,26</t>
  </si>
  <si>
    <t>40</t>
  </si>
  <si>
    <t>28376424</t>
  </si>
  <si>
    <t>deska z polystyrénu XPS, hrana polodrážková a hladký povrch 300kPA tl 140mm</t>
  </si>
  <si>
    <t>-1759458994</t>
  </si>
  <si>
    <t>"Nad střechou sousedního objektu" 2*0,6*1,05</t>
  </si>
  <si>
    <t>41</t>
  </si>
  <si>
    <t>622212001</t>
  </si>
  <si>
    <t>Montáž kontaktního zateplení vnějšího ostění, nadpraží nebo parapetu hl. špalety do 200 mm lepením desek z polystyrenu tl do 40 mm</t>
  </si>
  <si>
    <t>-448073576</t>
  </si>
  <si>
    <t>"Lodžie ostění" (0,75+1,98+2,375*2+1,51*2)*32</t>
  </si>
  <si>
    <t>"Parapet" 1,98*32</t>
  </si>
  <si>
    <t>42</t>
  </si>
  <si>
    <t>28376523</t>
  </si>
  <si>
    <t>deska izolační PIR s oboustranným textilním rounem tl.30mm</t>
  </si>
  <si>
    <t>-407170248</t>
  </si>
  <si>
    <t>336*0,06*1,05</t>
  </si>
  <si>
    <t>43</t>
  </si>
  <si>
    <t>28376415</t>
  </si>
  <si>
    <t>deska z polystyrénu XPS, hrana polodrážková a hladký povrch 300kPA tl 30mm</t>
  </si>
  <si>
    <t>-763358009</t>
  </si>
  <si>
    <t>"Parapet" 1,98*32*0,12*1,05</t>
  </si>
  <si>
    <t>44</t>
  </si>
  <si>
    <t>622212051</t>
  </si>
  <si>
    <t>Montáž kontaktního zateplení vnějšího ostění, nadpraží nebo parapetu hl. špalety do 400 mm lepením desek z polystyrenu tl do 40 mm</t>
  </si>
  <si>
    <t>-1617555245</t>
  </si>
  <si>
    <t>"Okna 2100/1600m - parapet" 2,1*112</t>
  </si>
  <si>
    <t>"Okna 1500/1600m - parapet" 1,5*14</t>
  </si>
  <si>
    <t>45</t>
  </si>
  <si>
    <t>289292205</t>
  </si>
  <si>
    <t>256,2*0,3*1,05</t>
  </si>
  <si>
    <t>46</t>
  </si>
  <si>
    <t>622221101</t>
  </si>
  <si>
    <t>Montáž kontaktního zateplení vnějších stěn lepením a mechanickým kotvením desek z minerální vlny s kolmou orientací do zdiva a betonu tl do 40 mm</t>
  </si>
  <si>
    <t>456719992</t>
  </si>
  <si>
    <t>"Čela lodžiových podest" 4,1*0,24*32</t>
  </si>
  <si>
    <t>47</t>
  </si>
  <si>
    <t>63151506</t>
  </si>
  <si>
    <t>deska tepelně izolační minerální kontaktních fasád kolmé vlákno λ=0,040-0,041 tl 30mm</t>
  </si>
  <si>
    <t>-1436863030</t>
  </si>
  <si>
    <t>31,488*1,05</t>
  </si>
  <si>
    <t>48</t>
  </si>
  <si>
    <t>622221031</t>
  </si>
  <si>
    <t>Montáž kontaktního zateplení vnějších stěn lepením a mechanickým kotvením TI z minerální vlny s podélnou orientací do zdiva a betonu tl přes 120 do 160 mm</t>
  </si>
  <si>
    <t>14279230</t>
  </si>
  <si>
    <t>"Pás u zakládací lišty" ((11,48+36,68)*2-2,03-4*2)*0,3</t>
  </si>
  <si>
    <t>"U schodiště" (3,2+1,2*2)*21,8*2-1,5*1,6*14</t>
  </si>
  <si>
    <t>"U sousedních objektů" 0,9*17,8</t>
  </si>
  <si>
    <t>49</t>
  </si>
  <si>
    <t>63151531</t>
  </si>
  <si>
    <t>deska tepelně izolační minerální kontaktních fasád podélné vlákno λ=0,036 tl 140mm</t>
  </si>
  <si>
    <t>-326096756</t>
  </si>
  <si>
    <t>252,47*1,05</t>
  </si>
  <si>
    <t>50</t>
  </si>
  <si>
    <t>622222051</t>
  </si>
  <si>
    <t>Montáž kontaktního zateplení vnějšího ostění, nadpraží nebo parapetu hl. špalety do 400 mm lepením desek z minerální vlny tl do 40 mm</t>
  </si>
  <si>
    <t>1598806369</t>
  </si>
  <si>
    <t>"Okna 2100/1600m" (2,1+1,6*2)*112</t>
  </si>
  <si>
    <t>"Okna 1500/1600m" (1,5+1,6*2)*14</t>
  </si>
  <si>
    <t>51</t>
  </si>
  <si>
    <t>1794943709</t>
  </si>
  <si>
    <t>659,4*0,3*1,05</t>
  </si>
  <si>
    <t>52</t>
  </si>
  <si>
    <t>622251101</t>
  </si>
  <si>
    <t>Příplatek k cenám kontaktního zateplení vnějších stěn za zápustnou montáž a použití tepelněizolačních zátek z polystyrenu</t>
  </si>
  <si>
    <t>-2141909320</t>
  </si>
  <si>
    <t>297,829+208,31+1352,973</t>
  </si>
  <si>
    <t>53</t>
  </si>
  <si>
    <t>622251107</t>
  </si>
  <si>
    <t>Příplatek k cenám kontaktního zateplení vnějších stěn za zápustnou montáž a použití tepelněizolačních zátek z fenolické pěny</t>
  </si>
  <si>
    <t>-1220318611</t>
  </si>
  <si>
    <t>31,488+265,094</t>
  </si>
  <si>
    <t>54</t>
  </si>
  <si>
    <t>622252001</t>
  </si>
  <si>
    <t>Montáž profilů kontaktního zateplení připevněných mechanicky</t>
  </si>
  <si>
    <t>-373049091</t>
  </si>
  <si>
    <t>"Základová lišta nad 1.PP" (11,48+36,68+1,2*2)*2</t>
  </si>
  <si>
    <t>"Lodžie" (1,35*2+3,1)*32</t>
  </si>
  <si>
    <t>55</t>
  </si>
  <si>
    <t>59051651</t>
  </si>
  <si>
    <t>profil zakládací Al tl 0,7mm pro ETICS pro izolant tl 140mm</t>
  </si>
  <si>
    <t>-1099901809</t>
  </si>
  <si>
    <t>"Základová lišta nad 1.PP" (11,48+36,68+1,2*2)*2*1,1</t>
  </si>
  <si>
    <t>56</t>
  </si>
  <si>
    <t>59051648</t>
  </si>
  <si>
    <t>profil zakládací Al tl 0,7mm pro ETICS pro izolant tl 40mm</t>
  </si>
  <si>
    <t>-865980604</t>
  </si>
  <si>
    <t>"Bok lodžie" 1,35*32*1,1</t>
  </si>
  <si>
    <t>57</t>
  </si>
  <si>
    <t>59051643</t>
  </si>
  <si>
    <t>profil zakládací Al tl 0,7mm pro ETICS pro izolant tl 60mm</t>
  </si>
  <si>
    <t>-226813082</t>
  </si>
  <si>
    <t>"Lodžie" (3,1+1,35)*32*1,1</t>
  </si>
  <si>
    <t>58</t>
  </si>
  <si>
    <t>622252002</t>
  </si>
  <si>
    <t>Montáž profilů kontaktního zateplení lepených</t>
  </si>
  <si>
    <t>-1219033770</t>
  </si>
  <si>
    <t>Rohový profil :</t>
  </si>
  <si>
    <t>Rohové profily okolo výplní otvorů jsou kalkulována v položce "zateplení ostění" !!</t>
  </si>
  <si>
    <t>"Suterén - otvory" 0,6*2*(18+9+28)+0,9+2,02*2</t>
  </si>
  <si>
    <t>"Rohy lodžií" 2,6*2*32</t>
  </si>
  <si>
    <t>"Rohy vstupů" 2,6*4+3,2*4</t>
  </si>
  <si>
    <t>"Rohy objektu" 24,2*2+21,2*4+25,8*2-20,4</t>
  </si>
  <si>
    <t>Rohový profil s okapničkou :</t>
  </si>
  <si>
    <t>"Podhled lodžií" 3,1*32</t>
  </si>
  <si>
    <t>"Vstupy" 3,2*2</t>
  </si>
  <si>
    <t>Parapetní profil :</t>
  </si>
  <si>
    <t>"Suterén" 0,6*(18+9+28)</t>
  </si>
  <si>
    <t>"Okna" 2,1*112+1,5*14</t>
  </si>
  <si>
    <t>"Lodžie" 1,98*32</t>
  </si>
  <si>
    <t>Začišťovací APU lišty :</t>
  </si>
  <si>
    <t>"Okna" (2,1+1,6*2)*112+(1,5+1,6*2)*14+0,6*3*55</t>
  </si>
  <si>
    <t>"Lodžie" 1,98*32+0,75*32+2,375*32*2+1,51*32*2</t>
  </si>
  <si>
    <t>"Dveře" 0,9+2,02*2+2,6*3*2</t>
  </si>
  <si>
    <t>"Dilatace - u sousedního objektu" 20,4*2</t>
  </si>
  <si>
    <t>"Atikový" (11,48+36,68+1,2*2)*2+(1,26*2+4)*2</t>
  </si>
  <si>
    <t>59</t>
  </si>
  <si>
    <t>63127464</t>
  </si>
  <si>
    <t>profil rohový Al 15x15mm s výztužnou tkaninou š 100mm pro ETICS</t>
  </si>
  <si>
    <t>1538601014</t>
  </si>
  <si>
    <t>424,94*1,1</t>
  </si>
  <si>
    <t>60</t>
  </si>
  <si>
    <t>59051502</t>
  </si>
  <si>
    <t>profil dilatační rohový PVC s výztužnou tkaninou pro ETICS</t>
  </si>
  <si>
    <t>-1343124812</t>
  </si>
  <si>
    <t>40,8*1,1</t>
  </si>
  <si>
    <t>59051476</t>
  </si>
  <si>
    <t>profil začišťovací PVC 9mm s výztužnou tkaninou pro ostění ETICS</t>
  </si>
  <si>
    <t>-228563804</t>
  </si>
  <si>
    <t>1114,94*1,1</t>
  </si>
  <si>
    <t>59051510</t>
  </si>
  <si>
    <t>profil rohový s okapnicí PVC s výztužnou tkaninou pro nadpraží ETICS</t>
  </si>
  <si>
    <t>1047673582</t>
  </si>
  <si>
    <t>105,6*1,1</t>
  </si>
  <si>
    <t>63</t>
  </si>
  <si>
    <t>59051512</t>
  </si>
  <si>
    <t>profil začišťovací s okapnicí PVC s výztužnou tkaninou pro parapet ETICS</t>
  </si>
  <si>
    <t>-345967906</t>
  </si>
  <si>
    <t>352,56*1,1</t>
  </si>
  <si>
    <t>64</t>
  </si>
  <si>
    <t>28342206</t>
  </si>
  <si>
    <t>profil ukončovací PVC s výztužnou tkaninu pro ukončení atiky ETICS</t>
  </si>
  <si>
    <t>879687875</t>
  </si>
  <si>
    <t>114,16*1,1</t>
  </si>
  <si>
    <t>65</t>
  </si>
  <si>
    <t>622335101</t>
  </si>
  <si>
    <t>Oprava cementové hladké omítky vnějších stěn v rozsahu do 10 %</t>
  </si>
  <si>
    <t>1098960264</t>
  </si>
  <si>
    <t>"Viz. tenkovrstvé omítky" 212,778+2192,89</t>
  </si>
  <si>
    <t>66</t>
  </si>
  <si>
    <t>622511112</t>
  </si>
  <si>
    <t>Tenkovrstvá akrylátová mozaiková střednězrnná omítka vnějších stěn</t>
  </si>
  <si>
    <t>678157418</t>
  </si>
  <si>
    <t>67</t>
  </si>
  <si>
    <t>622531022</t>
  </si>
  <si>
    <t>Tenkovrstvá silikonová zrnitá omítka zrnitost 2,0 mm vnějších stěn</t>
  </si>
  <si>
    <t>-588709045</t>
  </si>
  <si>
    <t>68</t>
  </si>
  <si>
    <t>624635311</t>
  </si>
  <si>
    <t>Tmelení pružným tmelem spáry průřezu přes 200 do 400 mm2</t>
  </si>
  <si>
    <t>-1999618516</t>
  </si>
  <si>
    <t>"Západní strana" 23,4*5+(8+15+8)*9</t>
  </si>
  <si>
    <t>"Východní strana" 23,4*9+6+11*9+13*9+4*2</t>
  </si>
  <si>
    <t>69</t>
  </si>
  <si>
    <t>629991011</t>
  </si>
  <si>
    <t>Zakrytí výplní otvorů a svislých ploch fólií přilepenou lepící páskou</t>
  </si>
  <si>
    <t>-1684398690</t>
  </si>
  <si>
    <t>"Suterén" 0,6*0,6*(18+9+28)+0,9*2,02</t>
  </si>
  <si>
    <t>"Okna 1.-8.NP" 2,1*1,6*(48*2+16)</t>
  </si>
  <si>
    <t>"Lodžie 1.-8.NP" (1,98*1,51+0,75*2,375)*32</t>
  </si>
  <si>
    <t>"Vstupní stěna" 2,6*2,6*2</t>
  </si>
  <si>
    <t>70</t>
  </si>
  <si>
    <t>629995101</t>
  </si>
  <si>
    <t>Očištění vnějších ploch tlakovou vodou</t>
  </si>
  <si>
    <t>-1949884255</t>
  </si>
  <si>
    <t>142,32+2405,668</t>
  </si>
  <si>
    <t>71</t>
  </si>
  <si>
    <t>6229-010</t>
  </si>
  <si>
    <t>Nařezání spár v místech původních spár panelů</t>
  </si>
  <si>
    <t>727634600</t>
  </si>
  <si>
    <t>"Suterén" (10+4)*2,5+7*1+4*(2,5+1)/2</t>
  </si>
  <si>
    <t>Podlahy a podlahové konstrukce</t>
  </si>
  <si>
    <t>72</t>
  </si>
  <si>
    <t>632450123</t>
  </si>
  <si>
    <t>Vyrovnávací cementový potěr tl přes 30 do 40 mm ze suchých směsí provedený v pásu</t>
  </si>
  <si>
    <t>761997596</t>
  </si>
  <si>
    <t>"Parapet - schodiště" 1,5*0,15*14</t>
  </si>
  <si>
    <t>73</t>
  </si>
  <si>
    <t>632450132</t>
  </si>
  <si>
    <t>Vyrovnávací cementový potěr tl do 30 mm ze suchých směsí provedený v ploše</t>
  </si>
  <si>
    <t>821592064</t>
  </si>
  <si>
    <t>"Lodžie" (1,35*3,06+0,9*0,12)*32</t>
  </si>
  <si>
    <t>74</t>
  </si>
  <si>
    <t>632450133</t>
  </si>
  <si>
    <t>Vyrovnávací cementový potěr tl přes 30 do 40 mm ze suchých směsí provedený v ploše</t>
  </si>
  <si>
    <t>-624697937</t>
  </si>
  <si>
    <t>"Vstupy" (3,1*1,2-0,75*0,25*2)*2</t>
  </si>
  <si>
    <t>75</t>
  </si>
  <si>
    <t>637211111</t>
  </si>
  <si>
    <t>Okapový chodník z betonových dlaždic tl 40 mm na MC 10</t>
  </si>
  <si>
    <t>2116574841</t>
  </si>
  <si>
    <t>76</t>
  </si>
  <si>
    <t>637311131</t>
  </si>
  <si>
    <t>Okapový chodník z betonových záhonových obrubníků lože beton</t>
  </si>
  <si>
    <t>2142007307</t>
  </si>
  <si>
    <t>36,5*2+11,3*2+1,2*4+0,7*6-1,8-2</t>
  </si>
  <si>
    <t>77</t>
  </si>
  <si>
    <t>6329-010</t>
  </si>
  <si>
    <t>Vyčištění a odmaštění stávajícího podkladu (lité broušené teraco)</t>
  </si>
  <si>
    <t>-1590163708</t>
  </si>
  <si>
    <t>78</t>
  </si>
  <si>
    <t>6329-020</t>
  </si>
  <si>
    <t>Penetrační nátěr pod cementový potěr na bázi bezrozpouštědlové syntetické disperze a minerálního pojiva tzv. superkontakt</t>
  </si>
  <si>
    <t>-119122087</t>
  </si>
  <si>
    <t>Osazování výplní otvorů</t>
  </si>
  <si>
    <t>79</t>
  </si>
  <si>
    <t>644941111</t>
  </si>
  <si>
    <t>Osazování ventilačních mřížek velikosti do 150 x 200 mm</t>
  </si>
  <si>
    <t>kus</t>
  </si>
  <si>
    <t>-1348052852</t>
  </si>
  <si>
    <t>"OST.04" 64</t>
  </si>
  <si>
    <t>80</t>
  </si>
  <si>
    <t>56245648</t>
  </si>
  <si>
    <t>mřížka větrací kruhová plast se síťovinou 100mm</t>
  </si>
  <si>
    <t>-119944696</t>
  </si>
  <si>
    <t>81</t>
  </si>
  <si>
    <t>644941121</t>
  </si>
  <si>
    <t>Montáž průchodky k větrací mřížce se zhotovením otvoru v tepelné izolaci</t>
  </si>
  <si>
    <t>-785090679</t>
  </si>
  <si>
    <t>82</t>
  </si>
  <si>
    <t>28619320</t>
  </si>
  <si>
    <t>trubka kanalizační PE-HD D 110mm</t>
  </si>
  <si>
    <t>-1253145469</t>
  </si>
  <si>
    <t>"OST.04" 64*0,4*1,1</t>
  </si>
  <si>
    <t>Ostatní konstrukce a práce, lešení</t>
  </si>
  <si>
    <t>83</t>
  </si>
  <si>
    <t>941311113</t>
  </si>
  <si>
    <t>Montáž lešení řadového modulového lehkého zatížení do 200 kg/m2 š přes 0,6 do 0,9 m v přes 25 do 40 m</t>
  </si>
  <si>
    <t>-77212436</t>
  </si>
  <si>
    <t>(36,68+11,48+1,1*4)*25,81+(36,68+1,2*4+1,1*2)*24,44+(11,48+1,1*2)*(25,81+24,44)/2-(2,03+1,1*2)*20</t>
  </si>
  <si>
    <t>84</t>
  </si>
  <si>
    <t>941311213</t>
  </si>
  <si>
    <t>Příplatek k lešení řadovému modulovému lehkému š 0,9 m v přes 25 do 40 m za první a ZKD den použití</t>
  </si>
  <si>
    <t>1956379617</t>
  </si>
  <si>
    <t>"Kalkulováno na 3 měsíce" 2683,223*91</t>
  </si>
  <si>
    <t>85</t>
  </si>
  <si>
    <t>941311813</t>
  </si>
  <si>
    <t>Demontáž lešení řadového modulového lehkého zatížení do 200 kg/m2 š přes 0,6 do 0,9 m v přes 25 do 40 m</t>
  </si>
  <si>
    <t>-1050216496</t>
  </si>
  <si>
    <t>86</t>
  </si>
  <si>
    <t>944111121</t>
  </si>
  <si>
    <t>Montáž ochranného zábradlí trubkového vnitřního na lešeňových konstrukcích jednotyčového</t>
  </si>
  <si>
    <t>-1362898636</t>
  </si>
  <si>
    <t>2683,223/2</t>
  </si>
  <si>
    <t>87</t>
  </si>
  <si>
    <t>944111221</t>
  </si>
  <si>
    <t>Příplatek k ochrannému zábradlí trubkovému vnitřnímu jednotyčovému za první a ZKD den použití</t>
  </si>
  <si>
    <t>-1774114593</t>
  </si>
  <si>
    <t>1341,612*61</t>
  </si>
  <si>
    <t>88</t>
  </si>
  <si>
    <t>944111821</t>
  </si>
  <si>
    <t>Demontáž ochranného zábradlí trubkového vnitřního na lešeňových konstrukcích jednotyčového</t>
  </si>
  <si>
    <t>912684595</t>
  </si>
  <si>
    <t>89</t>
  </si>
  <si>
    <t>944511111</t>
  </si>
  <si>
    <t>Montáž ochranné sítě z textilie z umělých vláken</t>
  </si>
  <si>
    <t>-1909835237</t>
  </si>
  <si>
    <t>90</t>
  </si>
  <si>
    <t>944511211</t>
  </si>
  <si>
    <t>Příplatek k ochranné síti za první a ZKD den použití</t>
  </si>
  <si>
    <t>1764848541</t>
  </si>
  <si>
    <t>91</t>
  </si>
  <si>
    <t>944511811</t>
  </si>
  <si>
    <t>Demontáž ochranné sítě z textilie z umělých vláken</t>
  </si>
  <si>
    <t>164054849</t>
  </si>
  <si>
    <t>92</t>
  </si>
  <si>
    <t>944711112</t>
  </si>
  <si>
    <t>Montáž záchytné stříšky š do 2 m</t>
  </si>
  <si>
    <t>-63266938</t>
  </si>
  <si>
    <t>2,5*3+1,1</t>
  </si>
  <si>
    <t>93</t>
  </si>
  <si>
    <t>944711212</t>
  </si>
  <si>
    <t>Příplatek k záchytné stříšce š do 2 m za první a ZKD den použití</t>
  </si>
  <si>
    <t>-1605462622</t>
  </si>
  <si>
    <t>8,6*91</t>
  </si>
  <si>
    <t>94</t>
  </si>
  <si>
    <t>944711813</t>
  </si>
  <si>
    <t>Demontáž záchytné stříšky š do 2,5 m</t>
  </si>
  <si>
    <t>437180759</t>
  </si>
  <si>
    <t>95</t>
  </si>
  <si>
    <t>949101111</t>
  </si>
  <si>
    <t>Lešení pomocné pro objekty pozemních staveb s lešeňovou podlahou v do 1,9 m zatížení do 150 kg/m2</t>
  </si>
  <si>
    <t>-178789339</t>
  </si>
  <si>
    <t>"Schodiště" 3,45*0,9*14</t>
  </si>
  <si>
    <t>"Vstupy" 3,1*1,2*2+(4+1,4*2+1,46*2)*1,2*2</t>
  </si>
  <si>
    <t>96</t>
  </si>
  <si>
    <t>619996117</t>
  </si>
  <si>
    <t>Ochrana podlahy obedněním z OSB desek</t>
  </si>
  <si>
    <t>-947669844</t>
  </si>
  <si>
    <t>"Ochrana střechy sousedního objektu pod lešením" 5*2,5</t>
  </si>
  <si>
    <t>97</t>
  </si>
  <si>
    <t>952901111</t>
  </si>
  <si>
    <t>Vyčištění budov bytové a občanské výstavby při výšce podlaží do 4 m</t>
  </si>
  <si>
    <t>-1376086475</t>
  </si>
  <si>
    <t>"Mezipodesty" 3,45*1,1*14</t>
  </si>
  <si>
    <t>98</t>
  </si>
  <si>
    <t>953961112-R</t>
  </si>
  <si>
    <t>Kotvy chemickým tmelem M 10 hl 120 mm do betonu, ŽB nebo kamene s vyvrtáním otvoru</t>
  </si>
  <si>
    <t>-342641157</t>
  </si>
  <si>
    <t>"ZAM.02" 8*32</t>
  </si>
  <si>
    <t>99</t>
  </si>
  <si>
    <t>953965115</t>
  </si>
  <si>
    <t>Kotevní šroub pro chemické kotvy M 10 dl 130 mm</t>
  </si>
  <si>
    <t>927850920</t>
  </si>
  <si>
    <t>100</t>
  </si>
  <si>
    <t>9859-010</t>
  </si>
  <si>
    <t>Dodávka a montáž tříkomorové budky pro rorýsy 1130/190/150 mm, ozn. OST.03</t>
  </si>
  <si>
    <t>ks</t>
  </si>
  <si>
    <t>1693457070</t>
  </si>
  <si>
    <t>Bourání konstrukcí</t>
  </si>
  <si>
    <t>101</t>
  </si>
  <si>
    <t>965045112</t>
  </si>
  <si>
    <t>Bourání potěrů cementových nebo pískocementových tl do 50 mm pl do 4 m2</t>
  </si>
  <si>
    <t>-409064612</t>
  </si>
  <si>
    <t>"Vstupy" 3,1*1,2*2</t>
  </si>
  <si>
    <t>102</t>
  </si>
  <si>
    <t>965081213</t>
  </si>
  <si>
    <t>Bourání podlah z dlaždic keramických nebo xylolitových tl do 10 mm plochy přes 1 m2</t>
  </si>
  <si>
    <t>1275801922</t>
  </si>
  <si>
    <t>103</t>
  </si>
  <si>
    <t>966080101</t>
  </si>
  <si>
    <t>Bourání kontaktního zateplení z polystyrenových desek tl do 60 mm</t>
  </si>
  <si>
    <t>-1260668987</t>
  </si>
  <si>
    <t>11,25*23,42*2-2,1*1,6*16-3,2*2,6*8+7,6*23,42+(2,1*16+1,6*2*16)*0,15</t>
  </si>
  <si>
    <t>104</t>
  </si>
  <si>
    <t>968062376</t>
  </si>
  <si>
    <t>Vybourání dřevěných rámů oken zdvojených včetně křídel pl do 4 m2</t>
  </si>
  <si>
    <t>-290551852</t>
  </si>
  <si>
    <t>105</t>
  </si>
  <si>
    <t>968072361</t>
  </si>
  <si>
    <t>Vybourání meziokenní vložky</t>
  </si>
  <si>
    <t>1198366022</t>
  </si>
  <si>
    <t>"Schodiště" 14*2</t>
  </si>
  <si>
    <t>106</t>
  </si>
  <si>
    <t>978036121</t>
  </si>
  <si>
    <t>Otlučení (osekání) cementových omítek vnějších ploch v rozsahu přes 5 do 10 %</t>
  </si>
  <si>
    <t>1181775522</t>
  </si>
  <si>
    <t>"Viz. omítky" 142,32+2405,668</t>
  </si>
  <si>
    <t>997</t>
  </si>
  <si>
    <t>Přesun sutě</t>
  </si>
  <si>
    <t>107</t>
  </si>
  <si>
    <t>997013158</t>
  </si>
  <si>
    <t>Vnitrostaveništní doprava suti a vybouraných hmot pro budovy v přes 24 do 27 m s omezením mechanizace</t>
  </si>
  <si>
    <t>192640682</t>
  </si>
  <si>
    <t>108</t>
  </si>
  <si>
    <t>997013501</t>
  </si>
  <si>
    <t>Odvoz suti a vybouraných hmot na skládku nebo meziskládku do 1 km se složením</t>
  </si>
  <si>
    <t>-1377321616</t>
  </si>
  <si>
    <t>109</t>
  </si>
  <si>
    <t>997013509</t>
  </si>
  <si>
    <t>Příplatek k odvozu suti a vybouraných hmot na skládku ZKD 1 km přes 1 km</t>
  </si>
  <si>
    <t>782983763</t>
  </si>
  <si>
    <t>63,654*18 'Přepočtené koeficientem množství</t>
  </si>
  <si>
    <t>110</t>
  </si>
  <si>
    <t>997013631</t>
  </si>
  <si>
    <t>Poplatek za uložení na skládce (skládkovné) stavebního odpadu směsného kód odpadu 17 09 04</t>
  </si>
  <si>
    <t>867385284</t>
  </si>
  <si>
    <t>63,478-7,765-34,87-13,172</t>
  </si>
  <si>
    <t>"Odpočet kovového odpadu" -1,124-1,843</t>
  </si>
  <si>
    <t>111</t>
  </si>
  <si>
    <t>997013814</t>
  </si>
  <si>
    <t>Poplatek za uložení na skládce (skládkovné) stavebního odpadu izolací kód odpadu 17 06 04</t>
  </si>
  <si>
    <t>788352363</t>
  </si>
  <si>
    <t>"EPS" 7,765</t>
  </si>
  <si>
    <t>112</t>
  </si>
  <si>
    <t>997013861</t>
  </si>
  <si>
    <t>Poplatek za uložení stavebního odpadu na recyklační skládce (skládkovné) z prostého betonu kód odpadu 17 01 01</t>
  </si>
  <si>
    <t>-1997545190</t>
  </si>
  <si>
    <t>17,618+16,582+0,67</t>
  </si>
  <si>
    <t>113</t>
  </si>
  <si>
    <t>997013871</t>
  </si>
  <si>
    <t>Poplatek za uložení stavebního odpadu na recyklační skládce (skládkovné) směsného stavebního a demoličního kód odpadu  17 09 04</t>
  </si>
  <si>
    <t>-1234557029</t>
  </si>
  <si>
    <t>"Keramika a omítky" 0,26+12,912</t>
  </si>
  <si>
    <t>998</t>
  </si>
  <si>
    <t>Přesun hmot</t>
  </si>
  <si>
    <t>114</t>
  </si>
  <si>
    <t>998017004</t>
  </si>
  <si>
    <t>Přesun hmot s omezením mechanizace pro budovy v přes 24 do 36 m</t>
  </si>
  <si>
    <t>2115320618</t>
  </si>
  <si>
    <t>PSV</t>
  </si>
  <si>
    <t>Práce a dodávky PSV</t>
  </si>
  <si>
    <t>712</t>
  </si>
  <si>
    <t>Povlakové krytiny</t>
  </si>
  <si>
    <t>115</t>
  </si>
  <si>
    <t>712300841</t>
  </si>
  <si>
    <t>Očištěníí povlakové krytiny střech do 10° odškrabáním mechu s urovnáním povrchu a očištěním</t>
  </si>
  <si>
    <t>1294081596</t>
  </si>
  <si>
    <t>"Viz. krytina" 402,946</t>
  </si>
  <si>
    <t>116</t>
  </si>
  <si>
    <t>712340832</t>
  </si>
  <si>
    <t>Odstranění povlakové krytiny střech do 10° z pásů NAIP přitavených v plné ploše dvouvrstvé</t>
  </si>
  <si>
    <t>1629545958</t>
  </si>
  <si>
    <t>"Nad vstupy" (4*1,26+2,95*1,2)*2</t>
  </si>
  <si>
    <t>"Vytažení na atiku nebo stěnu" (3,5+2,21)*2*0,3*2</t>
  </si>
  <si>
    <t>117</t>
  </si>
  <si>
    <t>712363352</t>
  </si>
  <si>
    <t>Povlakové krytiny střech do 10° z tvarovaných poplastovaných lišt délky 2 m koutová lišta vnitřní rš 100 mm</t>
  </si>
  <si>
    <t>-1533171615</t>
  </si>
  <si>
    <t>"Vytažení na výtahovou šachtu" 4*4*2</t>
  </si>
  <si>
    <t>"Vytažení na nástavby" 1*4*5+1*3*3+(1,2+1)*2*2</t>
  </si>
  <si>
    <t>"Vstupy - vytažení na atiku nebo stěnu" (3,5+2,21)*2*2</t>
  </si>
  <si>
    <t>118</t>
  </si>
  <si>
    <t>712363353</t>
  </si>
  <si>
    <t>Povlakové krytiny střech do 10° z tvarovaných poplastovaných lišt délky 2 m koutová lišta vnější rš 100 mm</t>
  </si>
  <si>
    <t>-1097085538</t>
  </si>
  <si>
    <t>"Vstupy - vytažení na atiku" (3,5+1,01*2)*2</t>
  </si>
  <si>
    <t>119</t>
  </si>
  <si>
    <t>712363354</t>
  </si>
  <si>
    <t>Povlakové krytiny střech do 10° z tvarovaných poplastovaných lišt délky 2 m stěnová lišta vyhnutá rš 70 mm</t>
  </si>
  <si>
    <t>-362418156</t>
  </si>
  <si>
    <t>"Vstupy - vytažení na  stěnu" (3,5+1,2*2)*2</t>
  </si>
  <si>
    <t>120</t>
  </si>
  <si>
    <t>712363359</t>
  </si>
  <si>
    <t>Povlakové krytiny střech do 10° z tvarovaných poplastovaných lišt délky 2 m závětrná lišta rš 300 mm</t>
  </si>
  <si>
    <t>-1715623670</t>
  </si>
  <si>
    <t>"KL/07" (11,48+36,68+1,2*2)*2</t>
  </si>
  <si>
    <t>"KL/07B - nad vstupy" (4+1,26*2)*2</t>
  </si>
  <si>
    <t>121</t>
  </si>
  <si>
    <t>712363426</t>
  </si>
  <si>
    <t>Provedení povlak krytiny mechanicky kotvenou do betonu TI tl do 100 mm, budova v přes 18 m</t>
  </si>
  <si>
    <t>-435113687</t>
  </si>
  <si>
    <t>122</t>
  </si>
  <si>
    <t>712363525</t>
  </si>
  <si>
    <t>Provedení povlak krytiny mechanicky kotvenou do betonu TI tl přes 140 do 200 mm, budova v přes 18 m</t>
  </si>
  <si>
    <t>213942827</t>
  </si>
  <si>
    <t>"Plocha" 11,48*36,68-2,95*1,2*2-4*4*2</t>
  </si>
  <si>
    <t>"Vytažení na výtahovou šachtu" 4*4*2*0,5</t>
  </si>
  <si>
    <t>"Vytažení na nástavby" (1*4*5+1*3*3+(1,2+1)*2*2)*0,5</t>
  </si>
  <si>
    <t>123</t>
  </si>
  <si>
    <t>28322013</t>
  </si>
  <si>
    <t>fólie hydroizolační střešní mPVC mechanicky kotvená tl 1,5mm barevná</t>
  </si>
  <si>
    <t>1065631868</t>
  </si>
  <si>
    <t>(416,906+24,012)*1,2</t>
  </si>
  <si>
    <t>124</t>
  </si>
  <si>
    <t>712591171</t>
  </si>
  <si>
    <t>Provedení povlakové krytiny oblých střech podkladní textilní vrstvy</t>
  </si>
  <si>
    <t>467986611</t>
  </si>
  <si>
    <t>24,012+416,906</t>
  </si>
  <si>
    <t>125</t>
  </si>
  <si>
    <t>69311228</t>
  </si>
  <si>
    <t>geotextilie netkaná separační, ochranná, filtrační, drenážní PES 250g/m2</t>
  </si>
  <si>
    <t>439931941</t>
  </si>
  <si>
    <t>126</t>
  </si>
  <si>
    <t>998712103</t>
  </si>
  <si>
    <t>Přesun hmot tonážní tonážní pro krytiny povlakové v objektech v přes 12 do 24 m</t>
  </si>
  <si>
    <t>254140577</t>
  </si>
  <si>
    <t>713</t>
  </si>
  <si>
    <t>Izolace tepelné</t>
  </si>
  <si>
    <t>127</t>
  </si>
  <si>
    <t>713141135</t>
  </si>
  <si>
    <t>Montáž izolace tepelné střech plochých lepené za studena bodově 1 vrstva rohoží, pásů, dílců, desek</t>
  </si>
  <si>
    <t>-655083025</t>
  </si>
  <si>
    <t>128</t>
  </si>
  <si>
    <t>28372320</t>
  </si>
  <si>
    <t>deska EPS 100 pro konstrukce s běžným zatížením λ=0,037 tl 180mm</t>
  </si>
  <si>
    <t>1389868283</t>
  </si>
  <si>
    <t>382,006*1,05</t>
  </si>
  <si>
    <t>129</t>
  </si>
  <si>
    <t>998713103</t>
  </si>
  <si>
    <t>Přesun hmot tonážní pro izolace tepelné v objektech v přes 12 do 24 m</t>
  </si>
  <si>
    <t>983512745</t>
  </si>
  <si>
    <t>742</t>
  </si>
  <si>
    <t>Elektroinstalace - slaboproud</t>
  </si>
  <si>
    <t>130</t>
  </si>
  <si>
    <t>7429-010</t>
  </si>
  <si>
    <t>Demontáž, vyvěšení a zpětná montáž rozvodů a zařízení operátora na střeše</t>
  </si>
  <si>
    <t>soubor</t>
  </si>
  <si>
    <t>1117593734</t>
  </si>
  <si>
    <t>762</t>
  </si>
  <si>
    <t>Konstrukce tesařské</t>
  </si>
  <si>
    <t>131</t>
  </si>
  <si>
    <t>762137811</t>
  </si>
  <si>
    <t>Demontáž stěnových  lišt</t>
  </si>
  <si>
    <t>1055291913</t>
  </si>
  <si>
    <t>"Lodžiové sloupky" (1,51+2,375)*32</t>
  </si>
  <si>
    <t>132</t>
  </si>
  <si>
    <t>762361314-R</t>
  </si>
  <si>
    <t>Konstrukční a vyrovnávací vrstva pod klempířské prvky (atiky) z impernovaných desek typu březové překližky tl. 35 mm</t>
  </si>
  <si>
    <t>707996979</t>
  </si>
  <si>
    <t>(11,48+36,68+1,2*2)*2*0,45</t>
  </si>
  <si>
    <t>"Nad vstupy" (4+1,26*2)*2*0,25</t>
  </si>
  <si>
    <t>133</t>
  </si>
  <si>
    <t>762395000</t>
  </si>
  <si>
    <t>Spojovací prostředky krovů, bednění, laťování, nadstřešních konstrukcí</t>
  </si>
  <si>
    <t>-326782334</t>
  </si>
  <si>
    <t>48,764*0,035</t>
  </si>
  <si>
    <t>134</t>
  </si>
  <si>
    <t>998762103</t>
  </si>
  <si>
    <t>Přesun hmot tonážní pro kce tesařské v objektech v přes 12 do 24 m</t>
  </si>
  <si>
    <t>373534025</t>
  </si>
  <si>
    <t>764</t>
  </si>
  <si>
    <t>Konstrukce klempířské</t>
  </si>
  <si>
    <t>135</t>
  </si>
  <si>
    <t>764001821</t>
  </si>
  <si>
    <t>Demontáž krytiny ze svitků nebo tabulí do suti</t>
  </si>
  <si>
    <t>-224063953</t>
  </si>
  <si>
    <t>"KL/12" 0,7*1,3*2</t>
  </si>
  <si>
    <t>136</t>
  </si>
  <si>
    <t>764002811</t>
  </si>
  <si>
    <t>Demontáž okapového plechu do suti v krytině povlakové</t>
  </si>
  <si>
    <t>860924084</t>
  </si>
  <si>
    <t>"Okraj lodžie" 3,2*32</t>
  </si>
  <si>
    <t>137</t>
  </si>
  <si>
    <t>764002841</t>
  </si>
  <si>
    <t>Demontáž oplechování horních ploch zdí a nadezdívek do suti</t>
  </si>
  <si>
    <t>971870756</t>
  </si>
  <si>
    <t>"KL/07b - vstupy" 4*2+1,26*2*2</t>
  </si>
  <si>
    <t>"KL/07" 114,16</t>
  </si>
  <si>
    <t>138</t>
  </si>
  <si>
    <t>764002851</t>
  </si>
  <si>
    <t>Demontáž oplechování parapetů do suti</t>
  </si>
  <si>
    <t>1596321241</t>
  </si>
  <si>
    <t>"KL/01" 2,15*112</t>
  </si>
  <si>
    <t>"KL/03" 6,3*14</t>
  </si>
  <si>
    <t>"KL/04" 2,05*32</t>
  </si>
  <si>
    <t>139</t>
  </si>
  <si>
    <t>764004861</t>
  </si>
  <si>
    <t>Demontáž svodu do suti</t>
  </si>
  <si>
    <t>614277983</t>
  </si>
  <si>
    <t>"KL/11" 3,8*2</t>
  </si>
  <si>
    <t>140</t>
  </si>
  <si>
    <t>764011612</t>
  </si>
  <si>
    <t>Podkladní plech z Pz upraveným povrchem rš 200 mm</t>
  </si>
  <si>
    <t>547867696</t>
  </si>
  <si>
    <t>141</t>
  </si>
  <si>
    <t>764111671</t>
  </si>
  <si>
    <t>Krytina železobetonových desek z Pz plechu s povrchovou úpravou</t>
  </si>
  <si>
    <t>1799342892</t>
  </si>
  <si>
    <t>142</t>
  </si>
  <si>
    <t>764206105</t>
  </si>
  <si>
    <t>Montáž oplechování rovných parapetů rš do 400 mm</t>
  </si>
  <si>
    <t>-303449404</t>
  </si>
  <si>
    <t>"KL/03" 1,55*14</t>
  </si>
  <si>
    <t>"KL/04" 2,1*32</t>
  </si>
  <si>
    <t>"Suterén" 0,65*55</t>
  </si>
  <si>
    <t>143</t>
  </si>
  <si>
    <t>M-764-010</t>
  </si>
  <si>
    <t>parapet z Al plechu s povrchovou úpravou tl. 1 mm, šířka cca 150 mm, ozn. KL/04</t>
  </si>
  <si>
    <t>1094029998</t>
  </si>
  <si>
    <t>144</t>
  </si>
  <si>
    <t>M-764-020</t>
  </si>
  <si>
    <t>boční Al krytky před omítkou k parapetům z Al plechu, šířka cca 150 mm, ozn. KL/04</t>
  </si>
  <si>
    <t>pár</t>
  </si>
  <si>
    <t>-1248100874</t>
  </si>
  <si>
    <t>145</t>
  </si>
  <si>
    <t>M-764-030</t>
  </si>
  <si>
    <t>parapet z Al plechu s povrchovou úpravou tl. 1 mm, šířka cca 340 mm, ozn. KL/01 a KL/03</t>
  </si>
  <si>
    <t>1091958595</t>
  </si>
  <si>
    <t>"KL/01" 2,1*112</t>
  </si>
  <si>
    <t>"KL/03" 1,5*14</t>
  </si>
  <si>
    <t>146</t>
  </si>
  <si>
    <t>M-764-040</t>
  </si>
  <si>
    <t>boční Al krytky před omítkou k parapetům z Al plechu, šířka cca 340 mm, ozn. KL/01 a KL/03</t>
  </si>
  <si>
    <t>236634505</t>
  </si>
  <si>
    <t>"KL/01" 112</t>
  </si>
  <si>
    <t>"KL/03" 14</t>
  </si>
  <si>
    <t>147</t>
  </si>
  <si>
    <t>M-764-050</t>
  </si>
  <si>
    <t>parapet z Al plechu s povrchovou úpravou tl. 1 mm, šířka cca 220 mm</t>
  </si>
  <si>
    <t>-1192574031</t>
  </si>
  <si>
    <t>0,6*55</t>
  </si>
  <si>
    <t>148</t>
  </si>
  <si>
    <t>M-764-060</t>
  </si>
  <si>
    <t>boční Al krytky před omítkou k parapetům z Al plechu, šířka cca 220 mm</t>
  </si>
  <si>
    <t>-582370383</t>
  </si>
  <si>
    <t>149</t>
  </si>
  <si>
    <t>764212663</t>
  </si>
  <si>
    <t>Oplechování rovné okapové hrany z Pz s povrchovou úpravou rš 250 mm</t>
  </si>
  <si>
    <t>-110369661</t>
  </si>
  <si>
    <t>150</t>
  </si>
  <si>
    <t>764511661</t>
  </si>
  <si>
    <t>Kotlík hranatý pro podokapní žlaby z Pz s povrchovou úpravou 330/87 mm</t>
  </si>
  <si>
    <t>569154126</t>
  </si>
  <si>
    <t>"KL/11" 2</t>
  </si>
  <si>
    <t>151</t>
  </si>
  <si>
    <t>764518621</t>
  </si>
  <si>
    <t>Svody kruhové včetně objímek, kolen, odskoků z Pz s povrchovou úpravou průměru do 90 mm</t>
  </si>
  <si>
    <t>-2120675816</t>
  </si>
  <si>
    <t>152</t>
  </si>
  <si>
    <t>7649-010</t>
  </si>
  <si>
    <t>Dodávka a montáž oplechování trasy slaboproudu přes atiku, dl.cca 500 mm, Pz plech s povrchovou úpravou - KL/08</t>
  </si>
  <si>
    <t>595271227</t>
  </si>
  <si>
    <t>153</t>
  </si>
  <si>
    <t>998764203</t>
  </si>
  <si>
    <t>Přesun hmot procentní pro konstrukce klempířské v objektech v přes 12 do 24 m</t>
  </si>
  <si>
    <t>%</t>
  </si>
  <si>
    <t>1772859024</t>
  </si>
  <si>
    <t>766</t>
  </si>
  <si>
    <t>Konstrukce truhlářské</t>
  </si>
  <si>
    <t>154</t>
  </si>
  <si>
    <t>766441821</t>
  </si>
  <si>
    <t>Demontáž parapetních desek dřevěných nebo plastových šířky do 30 cm délky přes 1,0 m</t>
  </si>
  <si>
    <t>-878836534</t>
  </si>
  <si>
    <t>155</t>
  </si>
  <si>
    <t>766694112</t>
  </si>
  <si>
    <t>Montáž parapetních desek dřevěných nebo plastových š do 30 cm dl přes 1,0 do 1,6 m</t>
  </si>
  <si>
    <t>-1356012348</t>
  </si>
  <si>
    <t>156</t>
  </si>
  <si>
    <t>61144401</t>
  </si>
  <si>
    <t>parapet plastový vnitřní komůrkový tl 20mm š 250mm</t>
  </si>
  <si>
    <t>46504712</t>
  </si>
  <si>
    <t>1,5*14*1,1</t>
  </si>
  <si>
    <t>157</t>
  </si>
  <si>
    <t>61144019</t>
  </si>
  <si>
    <t>koncovka k parapetu plastovému vnitřnímu 1 pár</t>
  </si>
  <si>
    <t>sada</t>
  </si>
  <si>
    <t>-93039845</t>
  </si>
  <si>
    <t>158</t>
  </si>
  <si>
    <t>7669-010</t>
  </si>
  <si>
    <t>Dodávka a montáž plastového okna OS2 1500/1550 mm ozn. OK.1N</t>
  </si>
  <si>
    <t>-2103182035</t>
  </si>
  <si>
    <t>159</t>
  </si>
  <si>
    <t>998766203</t>
  </si>
  <si>
    <t>Přesun hmot procentní pro kce truhlářské v objektech v přes 12 do 24 m</t>
  </si>
  <si>
    <t>71014478</t>
  </si>
  <si>
    <t>767</t>
  </si>
  <si>
    <t>Konstrukce zámečnické</t>
  </si>
  <si>
    <t>160</t>
  </si>
  <si>
    <t>767161813</t>
  </si>
  <si>
    <t>Demontáž zábradlí rovného nerozebíratelného hmotnosti 1 m zábradlí do 20 kg do suti</t>
  </si>
  <si>
    <t>1661966973</t>
  </si>
  <si>
    <t>"Lodžie" 3,6*32</t>
  </si>
  <si>
    <t>161</t>
  </si>
  <si>
    <t>767163101</t>
  </si>
  <si>
    <t>Montáž přímého kovového zábradlí z dílců do zdiva nebo lehčeného betonu v rovině</t>
  </si>
  <si>
    <t>-601245709</t>
  </si>
  <si>
    <t>"ZAM.01" 3,6*32</t>
  </si>
  <si>
    <t>162</t>
  </si>
  <si>
    <t>M-767-1-020</t>
  </si>
  <si>
    <t>zábradlí lodžií - replika stávajícího 3600/1000 mm, pozinkováno, (32 kusú), ozn. ZAM.01</t>
  </si>
  <si>
    <t>kg</t>
  </si>
  <si>
    <t>188027571</t>
  </si>
  <si>
    <t>"Jackl 70/50/2mm" 3,6*32*3,602</t>
  </si>
  <si>
    <t>"Jackl 50/50/2mm" (3,6*2+1*4)*32*2,974</t>
  </si>
  <si>
    <t>"Tr 20/1,5mm" 0,67*34*32*0,684</t>
  </si>
  <si>
    <t>"Spojovací materiál - 15%" 1979,441*0,15</t>
  </si>
  <si>
    <t>163</t>
  </si>
  <si>
    <t>7679-010</t>
  </si>
  <si>
    <t>Dodávka a montáž ocelového kotevního kompletu zábradlí, pozinkováno (32 ks), ozn. ZAM.02</t>
  </si>
  <si>
    <t>-1798940538</t>
  </si>
  <si>
    <t>"Pásk. 50/5mm" 0,23*4*32*1,96</t>
  </si>
  <si>
    <t>"Pásk. 120/8mm" 0,25*4*32*6,28</t>
  </si>
  <si>
    <t>164</t>
  </si>
  <si>
    <t>7679-020</t>
  </si>
  <si>
    <t>Dodávka a montáž vnitřní výplně zábradlí z komůrkového polykarbonátu tl. min. 10 mm, v nerez U profilu (32 ks)</t>
  </si>
  <si>
    <t>-879993892</t>
  </si>
  <si>
    <t>3,5*0,77*32</t>
  </si>
  <si>
    <t>165</t>
  </si>
  <si>
    <t>7679-050</t>
  </si>
  <si>
    <t>Dodávka a montáž dvojice držáků prádelních šňůr z ocelové pásoviny + 2x5 háčků ozn. OST.01</t>
  </si>
  <si>
    <t>-1525315396</t>
  </si>
  <si>
    <t>166</t>
  </si>
  <si>
    <t>7679-060</t>
  </si>
  <si>
    <t>Drobné opravy, očištění a nátěr venkovních sušáků na prádlo</t>
  </si>
  <si>
    <t>hod</t>
  </si>
  <si>
    <t>-1899104487</t>
  </si>
  <si>
    <t>167</t>
  </si>
  <si>
    <t>7679-4-060</t>
  </si>
  <si>
    <t>Demontáž a zpětná montáž lodžiového zákrytu 3600/1800 mm včetně úpravy kotvení, ozn. OST.02</t>
  </si>
  <si>
    <t>-1835201326</t>
  </si>
  <si>
    <t>168</t>
  </si>
  <si>
    <t>998767103</t>
  </si>
  <si>
    <t>Přesun hmot tonážní pro zámečnické konstrukce v objektech v do 24 m</t>
  </si>
  <si>
    <t>1361219622</t>
  </si>
  <si>
    <t>771</t>
  </si>
  <si>
    <t>Podlahy z dlaždic</t>
  </si>
  <si>
    <t>169</t>
  </si>
  <si>
    <t>771121011</t>
  </si>
  <si>
    <t>Nátěr penetrační na podlahu</t>
  </si>
  <si>
    <t>1870399677</t>
  </si>
  <si>
    <t>"Lodžie - vodorovná" (1,35*3,06+0,9*0,12)*32</t>
  </si>
  <si>
    <t>"Vytažení na stěny" (1,35*2+0,12*2+3,06)*0,1*32</t>
  </si>
  <si>
    <t>170</t>
  </si>
  <si>
    <t>771161023</t>
  </si>
  <si>
    <t>Montáž profilu ukončujícího pro balkony a terasy</t>
  </si>
  <si>
    <t>-1908584819</t>
  </si>
  <si>
    <t>"U  okapu" 3,06*32</t>
  </si>
  <si>
    <t>171</t>
  </si>
  <si>
    <t>59054296</t>
  </si>
  <si>
    <t>profil ukončovací s okapničkou děrovaná hrana s drenáží barevný lak Al dl 2,5m v 10mm</t>
  </si>
  <si>
    <t>1287521117</t>
  </si>
  <si>
    <t>97,92*1,1</t>
  </si>
  <si>
    <t>172</t>
  </si>
  <si>
    <t>771474113</t>
  </si>
  <si>
    <t>Montáž soklů z dlaždic keramických rovných flexibilní lepidlo v do 120 mm</t>
  </si>
  <si>
    <t>-1246466243</t>
  </si>
  <si>
    <t>"Lodžie" (1,35*2+0,12*2+3,06)*32</t>
  </si>
  <si>
    <t>173</t>
  </si>
  <si>
    <t>771574113</t>
  </si>
  <si>
    <t>Montáž podlah keramických hladkých lepených flexibilním lepidlem do 19 ks/m2</t>
  </si>
  <si>
    <t>796871436</t>
  </si>
  <si>
    <t>"Lodžie" (1,41*3,06+0,9*0,12)*32</t>
  </si>
  <si>
    <t>174</t>
  </si>
  <si>
    <t>59761432</t>
  </si>
  <si>
    <t>dlažba keramická slinutá hladká do interiéru i exteriéru pro vysoké mechanické namáhání přes 22 do 25ks/m2</t>
  </si>
  <si>
    <t>505851206</t>
  </si>
  <si>
    <t>(148,213+192*0,1)*1,1</t>
  </si>
  <si>
    <t>175</t>
  </si>
  <si>
    <t>771577111</t>
  </si>
  <si>
    <t>Příplatek k montáži podlah keramických lepených flexibilním lepidlem za plochu do 5 m2</t>
  </si>
  <si>
    <t>556836120</t>
  </si>
  <si>
    <t>176</t>
  </si>
  <si>
    <t>771591112</t>
  </si>
  <si>
    <t>Izolace pod dlažbu nátěrem nebo stěrkou ve dvou vrstvách</t>
  </si>
  <si>
    <t>-2071752402</t>
  </si>
  <si>
    <t>177</t>
  </si>
  <si>
    <t>771591118-R</t>
  </si>
  <si>
    <t>Spárování polymerovým tmelem</t>
  </si>
  <si>
    <t>1214844284</t>
  </si>
  <si>
    <t>"Dlažba/soklík" (1,35*2+0,12*2+3,06)*32</t>
  </si>
  <si>
    <t>178</t>
  </si>
  <si>
    <t>771591123</t>
  </si>
  <si>
    <t>Podlahy separační provazec do pružných spar průměru 8 mm</t>
  </si>
  <si>
    <t>2013809751</t>
  </si>
  <si>
    <t>179</t>
  </si>
  <si>
    <t>771591241</t>
  </si>
  <si>
    <t>Izolace těsnícími pásy vnitřní kout</t>
  </si>
  <si>
    <t>2084122063</t>
  </si>
  <si>
    <t>4*32</t>
  </si>
  <si>
    <t>180</t>
  </si>
  <si>
    <t>771591242</t>
  </si>
  <si>
    <t>Izolace těsnícími pásy vnější roh</t>
  </si>
  <si>
    <t>-1928262032</t>
  </si>
  <si>
    <t>32*2</t>
  </si>
  <si>
    <t>181</t>
  </si>
  <si>
    <t>771591264</t>
  </si>
  <si>
    <t>Izolace těsnícími pásy mezi podlahou a stěnou</t>
  </si>
  <si>
    <t>-1119970869</t>
  </si>
  <si>
    <t>"U stěn" (1,35*2+0,12*2+3,06)*32</t>
  </si>
  <si>
    <t>182</t>
  </si>
  <si>
    <t>771591266</t>
  </si>
  <si>
    <t>Izolace podlahy těsnícími pásy s spojením na ukončovací profil</t>
  </si>
  <si>
    <t>1431445126</t>
  </si>
  <si>
    <t>183</t>
  </si>
  <si>
    <t>998771103</t>
  </si>
  <si>
    <t>Přesun hmot tonážní pro podlahy z dlaždic v objektech v do 24 m</t>
  </si>
  <si>
    <t>-97191873</t>
  </si>
  <si>
    <t>781</t>
  </si>
  <si>
    <t>Dokončovací práce - obklady</t>
  </si>
  <si>
    <t>184</t>
  </si>
  <si>
    <t>781121011</t>
  </si>
  <si>
    <t>Nátěr penetrační na stěnu</t>
  </si>
  <si>
    <t>397996908</t>
  </si>
  <si>
    <t>"Hlavní vstupy" (0,25*2+1,25*2)*2,65*2</t>
  </si>
  <si>
    <t>185</t>
  </si>
  <si>
    <t>781151031</t>
  </si>
  <si>
    <t>Celoplošné vyrovnání podkladu stěrkou tl 3 mm</t>
  </si>
  <si>
    <t>-1889990223</t>
  </si>
  <si>
    <t>186</t>
  </si>
  <si>
    <t>781151041</t>
  </si>
  <si>
    <t>Příplatek k cenám celoplošné vyrovnání stěrkou za každý další 1 mm přes tl  3 mm</t>
  </si>
  <si>
    <t>-10700605</t>
  </si>
  <si>
    <t>15,9*2</t>
  </si>
  <si>
    <t>187</t>
  </si>
  <si>
    <t>781494111</t>
  </si>
  <si>
    <t>Plastové profily rohové lepené flexibilním lepidlem</t>
  </si>
  <si>
    <t>-2098274994</t>
  </si>
  <si>
    <t>2,65*2*2</t>
  </si>
  <si>
    <t>188</t>
  </si>
  <si>
    <t>781494511</t>
  </si>
  <si>
    <t>Plastové profily ukončovací lepené flexibilním lepidlem</t>
  </si>
  <si>
    <t>1861951811</t>
  </si>
  <si>
    <t>189</t>
  </si>
  <si>
    <t>781774112</t>
  </si>
  <si>
    <t>Montáž obkladů vnějších z dlaždic keramických hladkých přes 6 do 9 ks/m2 lepených flexibilním lepidlem</t>
  </si>
  <si>
    <t>-1193359857</t>
  </si>
  <si>
    <t>190</t>
  </si>
  <si>
    <t>59761011</t>
  </si>
  <si>
    <t>dlažba keramická slinutá hladká do interiéru i exteriéru do 9ks/m2</t>
  </si>
  <si>
    <t>-1121664882</t>
  </si>
  <si>
    <t>15,9*1,1</t>
  </si>
  <si>
    <t>191</t>
  </si>
  <si>
    <t>781779191</t>
  </si>
  <si>
    <t>Příplatek k montáži obkladů vnějších z dlaždic keramických za plochu do 10 m2</t>
  </si>
  <si>
    <t>-1706969666</t>
  </si>
  <si>
    <t>192</t>
  </si>
  <si>
    <t>998781103</t>
  </si>
  <si>
    <t>Přesun hmot tonážní pro obklady keramické v objektech v do 24 m</t>
  </si>
  <si>
    <t>1012511182</t>
  </si>
  <si>
    <t>784</t>
  </si>
  <si>
    <t>Dokončovací práce - malby a tapety</t>
  </si>
  <si>
    <t>193</t>
  </si>
  <si>
    <t>784111011</t>
  </si>
  <si>
    <t>Obroušení podkladu omítnutého v místnostech výšky do 3,80 m</t>
  </si>
  <si>
    <t>-2136883881</t>
  </si>
  <si>
    <t>"Schodiště" 3,45*(2,62*6+4,02)*2</t>
  </si>
  <si>
    <t>194</t>
  </si>
  <si>
    <t>784181101</t>
  </si>
  <si>
    <t>Základní akrylátová jednonásobná penetrace podkladu v místnostech výšky do 3,80 m</t>
  </si>
  <si>
    <t>-2094621821</t>
  </si>
  <si>
    <t>195</t>
  </si>
  <si>
    <t>784221101</t>
  </si>
  <si>
    <t>Dvojnásobné bílé malby ze směsí za sucha dobře otěruvzdorných v místnostech do 3,80 m</t>
  </si>
  <si>
    <t>-1913232068</t>
  </si>
  <si>
    <t>Soupis:</t>
  </si>
  <si>
    <t>011 - SO-04  Elektroinstalace</t>
  </si>
  <si>
    <t>741 - Svítidla D+M</t>
  </si>
  <si>
    <t>743 - Elektroinstalační prvky D+M</t>
  </si>
  <si>
    <t>744 - Elektroinstalační kabely D+M</t>
  </si>
  <si>
    <t>746 - Hromosvod D+M</t>
  </si>
  <si>
    <t>749 - Ostatní</t>
  </si>
  <si>
    <t>741</t>
  </si>
  <si>
    <t>Svítidla D+M</t>
  </si>
  <si>
    <t>741-000</t>
  </si>
  <si>
    <t>Montáž svítidel</t>
  </si>
  <si>
    <t>1914706209</t>
  </si>
  <si>
    <t>741-010</t>
  </si>
  <si>
    <t>Svít. žárovkové; nástěnné; IP 54/tř. II; 1x60W, včetně žárovky a krytu</t>
  </si>
  <si>
    <t>1035250762</t>
  </si>
  <si>
    <t>743</t>
  </si>
  <si>
    <t>Elektroinstalační prvky D+M</t>
  </si>
  <si>
    <t>743-000</t>
  </si>
  <si>
    <t>Montáž instalačních prvků</t>
  </si>
  <si>
    <t>1920225085</t>
  </si>
  <si>
    <t>743-010</t>
  </si>
  <si>
    <t>Vypínač jednopólový; nástěnný; IP 44; 230V/10A</t>
  </si>
  <si>
    <t>-1014658315</t>
  </si>
  <si>
    <t>743-020</t>
  </si>
  <si>
    <t>Jistič 1fx 10,0 A</t>
  </si>
  <si>
    <t>-731331731</t>
  </si>
  <si>
    <t>743-030</t>
  </si>
  <si>
    <t>El. instal krabice; svorkovnice 4mm2; IP 44</t>
  </si>
  <si>
    <t>-1359653757</t>
  </si>
  <si>
    <t>743-040</t>
  </si>
  <si>
    <t>Lišta PVC elinstalační vkládací; 20/20 mm</t>
  </si>
  <si>
    <t>1343023258</t>
  </si>
  <si>
    <t>744</t>
  </si>
  <si>
    <t>Elektroinstalační kabely D+M</t>
  </si>
  <si>
    <t>744-000</t>
  </si>
  <si>
    <t>Montáž kabelů</t>
  </si>
  <si>
    <t>-2101840813</t>
  </si>
  <si>
    <t>744-010</t>
  </si>
  <si>
    <t>Kabel Cu silový; PVC; 750V; 3x1,5 mm2</t>
  </si>
  <si>
    <t>-1287692</t>
  </si>
  <si>
    <t>744-020</t>
  </si>
  <si>
    <t>Kabel Cu silový; PVC; 750V; 3x2,5 mm2</t>
  </si>
  <si>
    <t>-215736125</t>
  </si>
  <si>
    <t>746</t>
  </si>
  <si>
    <t>Hromosvod D+M</t>
  </si>
  <si>
    <t>745-000</t>
  </si>
  <si>
    <t>Montáž hromosvodu</t>
  </si>
  <si>
    <t>1212595548</t>
  </si>
  <si>
    <t>746-000</t>
  </si>
  <si>
    <t>Pomocný jímač PJ1 z drátu AlMgSi prům 8 mm/l=0,4m + svorky SS</t>
  </si>
  <si>
    <t>kpl</t>
  </si>
  <si>
    <t>-1396799719</t>
  </si>
  <si>
    <t>746-010</t>
  </si>
  <si>
    <t>Svorka křížová FeZn</t>
  </si>
  <si>
    <t>1060136214</t>
  </si>
  <si>
    <t>746-020</t>
  </si>
  <si>
    <t>Spojovací svorka FeZn</t>
  </si>
  <si>
    <t>1927417470</t>
  </si>
  <si>
    <t>746-030</t>
  </si>
  <si>
    <t>Drát FeZn prům. 10 mm</t>
  </si>
  <si>
    <t>-1061137561</t>
  </si>
  <si>
    <t>746-040</t>
  </si>
  <si>
    <t>Drát AlMgSi prům. 8 mm</t>
  </si>
  <si>
    <t>742815656</t>
  </si>
  <si>
    <t>746-050</t>
  </si>
  <si>
    <t>Jímací tyč FeZn PJ2, l=1,0 m; ochranná stříška</t>
  </si>
  <si>
    <t>-535089406</t>
  </si>
  <si>
    <t>746-060</t>
  </si>
  <si>
    <t>Odbočovací svorka FeZn</t>
  </si>
  <si>
    <t>2135844633</t>
  </si>
  <si>
    <t>746-070</t>
  </si>
  <si>
    <t>Podstavec betonový; podložka pro mPVC krytinu; montážní základna PV na pultovou střechu</t>
  </si>
  <si>
    <t>344324121</t>
  </si>
  <si>
    <t>746-080</t>
  </si>
  <si>
    <t>Podstavec betonový; podložka pro mPVC krytinu; izolovaný držák vedení-distanční tyč l=0,3 m na pultovou střechu</t>
  </si>
  <si>
    <t>-2132353917</t>
  </si>
  <si>
    <t>746-090</t>
  </si>
  <si>
    <t>Izolovaný držák vedení-stožár l=0,3 m</t>
  </si>
  <si>
    <t>-1931539809</t>
  </si>
  <si>
    <t>746-100</t>
  </si>
  <si>
    <t>Zkušební svorka FeZn</t>
  </si>
  <si>
    <t>1011948340</t>
  </si>
  <si>
    <t>746-110</t>
  </si>
  <si>
    <t>Izolovaný držák jímací tyč-ocelová trubka l=0,3 m</t>
  </si>
  <si>
    <t>782736470</t>
  </si>
  <si>
    <t>746-120</t>
  </si>
  <si>
    <t>Připojovací svorka FeZn</t>
  </si>
  <si>
    <t>2130498975</t>
  </si>
  <si>
    <t>746-130</t>
  </si>
  <si>
    <t>Označovací štítek</t>
  </si>
  <si>
    <t>1048334191</t>
  </si>
  <si>
    <t>746-140</t>
  </si>
  <si>
    <t>Okapová svorka FeZn</t>
  </si>
  <si>
    <t>-1582710190</t>
  </si>
  <si>
    <t>746-150</t>
  </si>
  <si>
    <t>Podpěry vedení prodloužené l=0,3m FeZn</t>
  </si>
  <si>
    <t>-1613691359</t>
  </si>
  <si>
    <t>746-160</t>
  </si>
  <si>
    <t>Podpěry vedení plech a podložka proti prořezání</t>
  </si>
  <si>
    <t>1366020704</t>
  </si>
  <si>
    <t>746-170</t>
  </si>
  <si>
    <t>Ochranný úhelník + 2xdržák do zdi prodloužený l=0,3 m FeZn</t>
  </si>
  <si>
    <t>-135870767</t>
  </si>
  <si>
    <t>746-180</t>
  </si>
  <si>
    <t>Zemnící tyč l=2,0 m FeZn</t>
  </si>
  <si>
    <t>-263074830</t>
  </si>
  <si>
    <t>746-190</t>
  </si>
  <si>
    <t>Svorka SJ připojovací FeZn</t>
  </si>
  <si>
    <t>1101636913</t>
  </si>
  <si>
    <t>746-200</t>
  </si>
  <si>
    <t>Izolační nátěr</t>
  </si>
  <si>
    <t>1651101239</t>
  </si>
  <si>
    <t>746-210</t>
  </si>
  <si>
    <t>Bezpečnostní tabulka PVC</t>
  </si>
  <si>
    <t>517981219</t>
  </si>
  <si>
    <t>746-220</t>
  </si>
  <si>
    <t>Doprava</t>
  </si>
  <si>
    <t>-1676897693</t>
  </si>
  <si>
    <t>746-230</t>
  </si>
  <si>
    <t>Drobný montážní materiál</t>
  </si>
  <si>
    <t>-1803445218</t>
  </si>
  <si>
    <t>746-240</t>
  </si>
  <si>
    <t>Revize</t>
  </si>
  <si>
    <t>-2004551282</t>
  </si>
  <si>
    <t>746-250</t>
  </si>
  <si>
    <t>Demontáž</t>
  </si>
  <si>
    <t>596572295</t>
  </si>
  <si>
    <t>746-260</t>
  </si>
  <si>
    <t>Projektová dokumentace skutečného stavu elektroinstalací</t>
  </si>
  <si>
    <t>1472031285</t>
  </si>
  <si>
    <t>749</t>
  </si>
  <si>
    <t>Ostatní</t>
  </si>
  <si>
    <t>749-010</t>
  </si>
  <si>
    <t>Drobný elektroinstalační a montážní materiál</t>
  </si>
  <si>
    <t>435503486</t>
  </si>
  <si>
    <t>749-020</t>
  </si>
  <si>
    <t>Demontáž elektro NN</t>
  </si>
  <si>
    <t>-667552119</t>
  </si>
  <si>
    <t>749-030</t>
  </si>
  <si>
    <t>Demontáž/monáž stávajících vedení</t>
  </si>
  <si>
    <t>1430439298</t>
  </si>
  <si>
    <t>749-040</t>
  </si>
  <si>
    <t>Revize elektro</t>
  </si>
  <si>
    <t>944523523</t>
  </si>
  <si>
    <t>749-050</t>
  </si>
  <si>
    <t>Projektová dokumentace</t>
  </si>
  <si>
    <t>-1617640065</t>
  </si>
  <si>
    <t>749-060</t>
  </si>
  <si>
    <t>Likvidace odpadu</t>
  </si>
  <si>
    <t>-241680748</t>
  </si>
  <si>
    <t>749-070</t>
  </si>
  <si>
    <t>Montážní plošina h=15,0 m</t>
  </si>
  <si>
    <t>763348135</t>
  </si>
  <si>
    <t>749-080</t>
  </si>
  <si>
    <t>Demontáž/motáž zvonkové tablo</t>
  </si>
  <si>
    <t>559640313</t>
  </si>
  <si>
    <t>749-090</t>
  </si>
  <si>
    <t>Zemní rýha hl/š - 90/30 cm výhoz/zához</t>
  </si>
  <si>
    <t>-341690323</t>
  </si>
  <si>
    <t>749-100</t>
  </si>
  <si>
    <t>Průraz strop/zeď l=0,6 m</t>
  </si>
  <si>
    <t>-270681072</t>
  </si>
  <si>
    <t>749-110</t>
  </si>
  <si>
    <t>Vytýčení sítí</t>
  </si>
  <si>
    <t>-301543183</t>
  </si>
  <si>
    <t>749-120</t>
  </si>
  <si>
    <t>Demontáž/Montáž okapový chodníček</t>
  </si>
  <si>
    <t>1333388139</t>
  </si>
  <si>
    <t>02 - SO-05  Dvojsekce, bytový dům č.p. 720, 721, Sušice</t>
  </si>
  <si>
    <t xml:space="preserve">    783 - Dokončovací práce - nátěry</t>
  </si>
  <si>
    <t>1324738036</t>
  </si>
  <si>
    <t>"Okapový chodníček" (38,85+0,7+2*2+9,5+38,85+0,7+1,25-4,1*2+0,7*4)*0,7+5,5*2*0,35</t>
  </si>
  <si>
    <t>"Vstupy" (1,3*1,25+0,25*0,2+1,5*0,45)*2</t>
  </si>
  <si>
    <t>-2050878459</t>
  </si>
  <si>
    <t>206444593</t>
  </si>
  <si>
    <t>70,465*0,15</t>
  </si>
  <si>
    <t>-315705132</t>
  </si>
  <si>
    <t>-2055195470</t>
  </si>
  <si>
    <t>10,57*1,75</t>
  </si>
  <si>
    <t>-1652217048</t>
  </si>
  <si>
    <t>144613887</t>
  </si>
  <si>
    <t>264783314</t>
  </si>
  <si>
    <t>"Okoko oken schodiště" 1*1,55*2*0,3*10</t>
  </si>
  <si>
    <t>-1188420991</t>
  </si>
  <si>
    <t>-697911689</t>
  </si>
  <si>
    <t>1,55*2*10</t>
  </si>
  <si>
    <t>1668221147</t>
  </si>
  <si>
    <t>-515867976</t>
  </si>
  <si>
    <t>756447209</t>
  </si>
  <si>
    <t>70,465*5</t>
  </si>
  <si>
    <t>1324084716</t>
  </si>
  <si>
    <t>"Schodiště" ((1*2+0,15*2)*1,55+1,5*0,15)*10</t>
  </si>
  <si>
    <t>1954047495</t>
  </si>
  <si>
    <t>-1179833468</t>
  </si>
  <si>
    <t>37,9*5</t>
  </si>
  <si>
    <t>-1508677369</t>
  </si>
  <si>
    <t>"Zakrytí mezipodest" 3,45*1,1*10</t>
  </si>
  <si>
    <t>-379774845</t>
  </si>
  <si>
    <t>1,5*1,55*10</t>
  </si>
  <si>
    <t>-1548864556</t>
  </si>
  <si>
    <t>"Vstupy" 3,2*1,2*2</t>
  </si>
  <si>
    <t>"Ostění oken v suterénu" 0,6*52*0,2</t>
  </si>
  <si>
    <t>-199552238</t>
  </si>
  <si>
    <t>925411076</t>
  </si>
  <si>
    <t>"Lodžie" (1,35*3,1+0,9*0,12)*12+(1,35*4,3+0,9*0,12)*12</t>
  </si>
  <si>
    <t>"Vstupy - suterén" 4,96</t>
  </si>
  <si>
    <t>-20958162</t>
  </si>
  <si>
    <t>2126612516</t>
  </si>
  <si>
    <t>122,472*1,05</t>
  </si>
  <si>
    <t>621221021</t>
  </si>
  <si>
    <t>Montáž kontaktního zateplení vnějších podhledů lepením a mechanickým kotvením desek z minerální vlny s podélnou orientací do betonu a zdiva tl přes 80 do 120 mm</t>
  </si>
  <si>
    <t>1019174776</t>
  </si>
  <si>
    <t>"Vstupy - suterén" (1,2*1,4+0,25*0,2+1,5*0,5)*2</t>
  </si>
  <si>
    <t>63151527</t>
  </si>
  <si>
    <t>deska tepelně izolační minerální kontaktních fasád podélné vlákno λ=0,036 tl 100mm</t>
  </si>
  <si>
    <t>-1205141024</t>
  </si>
  <si>
    <t>4,96*1,05</t>
  </si>
  <si>
    <t>-1602718266</t>
  </si>
  <si>
    <t>122,472+4,96</t>
  </si>
  <si>
    <t>-610911643</t>
  </si>
  <si>
    <t>7,68+127,432</t>
  </si>
  <si>
    <t>-495904737</t>
  </si>
  <si>
    <t>-1643140229</t>
  </si>
  <si>
    <t>"Vstupy - 1.PP" (1+0,25*2)*2,5*2</t>
  </si>
  <si>
    <t>"Ostění oken v suterénu" 0,6*2*52*0,2</t>
  </si>
  <si>
    <t>2098232134</t>
  </si>
  <si>
    <t>768515055</t>
  </si>
  <si>
    <t>"Viz.KZS" 82,134+186,938+854,034+255,84*0,12+21,312+217,15+541,4*0,3</t>
  </si>
  <si>
    <t>1389227663</t>
  </si>
  <si>
    <t>"Vstupy" 7,5</t>
  </si>
  <si>
    <t>"Suterén" 191,203</t>
  </si>
  <si>
    <t>"Ostění otvorů" 0,6*3*52*0,19</t>
  </si>
  <si>
    <t>1502195411</t>
  </si>
  <si>
    <t>"Suterén - J" (38,85-3,1*2)*2,3+(1,35+1,3+0,4)*2,5*2-0,6*0,6*26</t>
  </si>
  <si>
    <t>"S" (38,85-4*2+1,25)*1,98-0,6*0,6*26</t>
  </si>
  <si>
    <t>"Z" 9,5*(1,3+2,3)/2</t>
  </si>
  <si>
    <t>"Vstupy" ((1,2*2+4)*4,3-3,1*2,6)*2</t>
  </si>
  <si>
    <t>"PIR - lodžie" 1,35*2,535*4*6</t>
  </si>
  <si>
    <t>"Sokl lodžie - XPS 20mm" 1,35*4*6*0,1</t>
  </si>
  <si>
    <t>"Sokl lodžie - XPS 40mm" (1,35*4*6+3,1*12+4,3*12)*0,1</t>
  </si>
  <si>
    <t>1528896503</t>
  </si>
  <si>
    <t>"Suterén" 191,203*1,05-46,085</t>
  </si>
  <si>
    <t>-289870839</t>
  </si>
  <si>
    <t>"Sokl lodžie - XPS 20mm" 1,35*4*6*0,1*1,05</t>
  </si>
  <si>
    <t>-1812684876</t>
  </si>
  <si>
    <t>"Nad terénem" (28,85*2+1,2*4+1,25+9,5-3,1*2+1,35*2+0,4*2+1,3*2)*0,6*1,05</t>
  </si>
  <si>
    <t>"Sokl lodžie" (1,35*4*6+3,1*12+4,3*12)*0,1*1,05</t>
  </si>
  <si>
    <t>-1946018310</t>
  </si>
  <si>
    <t>"Bok lodžie" 1,35*2,535*4*6*1,05</t>
  </si>
  <si>
    <t>-2011573533</t>
  </si>
  <si>
    <t>"Lodžie - PIR 60mm" (1,35*4*6+3,1*12+4,3*12)*2,535-0,75*2,375*24-1,98*1,51*12-2,3*1,51*12</t>
  </si>
  <si>
    <t>-2090889947</t>
  </si>
  <si>
    <t>186,938*1,05</t>
  </si>
  <si>
    <t>-1867536959</t>
  </si>
  <si>
    <t>"Celková plocha" (38,99*2+9,59+1,34)*17,82+1,2*15,8*4</t>
  </si>
  <si>
    <t>"Odpočet lodžií" -(3,1*2+4,3*2)*16,74</t>
  </si>
  <si>
    <t>"Odpočet oken" -2,1*1,6*72-1,5*1,6*34</t>
  </si>
  <si>
    <t>"Odpočet vstupů" -4*2,22*2</t>
  </si>
  <si>
    <t>"Odpočet vaty" -217,15</t>
  </si>
  <si>
    <t>-1221924515</t>
  </si>
  <si>
    <t>854,034*1,05</t>
  </si>
  <si>
    <t>1804404163</t>
  </si>
  <si>
    <t>"Lodžie ostění" 0,75*24+1,98*12+2,3*12+2,375*2*24+1,51*2*24</t>
  </si>
  <si>
    <t>"Parapet" 1,98*12+2,3*12</t>
  </si>
  <si>
    <t>1878101680</t>
  </si>
  <si>
    <t>"Lodžie ostění" (0,75*24+1,98*12+2,3*12+2,375*2*24+1,51*2*24)*0,06*1,05</t>
  </si>
  <si>
    <t>109456987</t>
  </si>
  <si>
    <t>"Parapet" (1,98*12+2,3*12)*0,12*1,05</t>
  </si>
  <si>
    <t>-25235189</t>
  </si>
  <si>
    <t>"Okna 2100/1600m - parapet" 2,1*72</t>
  </si>
  <si>
    <t>"Okna 1500/1600m - parapet" 1,5*34</t>
  </si>
  <si>
    <t>91743471</t>
  </si>
  <si>
    <t>202,2*0,3*1,05</t>
  </si>
  <si>
    <t>-259508582</t>
  </si>
  <si>
    <t>"Čela lodžiových podest" (3,1+4,3)*12*0,24</t>
  </si>
  <si>
    <t>-775404678</t>
  </si>
  <si>
    <t>21,312*1,05</t>
  </si>
  <si>
    <t>498976184</t>
  </si>
  <si>
    <t>"Pás u zakládací lišty" (38,99*2+9,59+1,34-4*2)*0,3</t>
  </si>
  <si>
    <t>"U schodiště" (3,2+1,2*2)*15,8*2-1,5*1,6*10</t>
  </si>
  <si>
    <t>"U sousedních objektů" (1,34+0,9)*17,82</t>
  </si>
  <si>
    <t>2021046804</t>
  </si>
  <si>
    <t>217,15*1,05</t>
  </si>
  <si>
    <t>-1331327870</t>
  </si>
  <si>
    <t>"Okna 2100/1600m" (2,1+1,6*2)*72</t>
  </si>
  <si>
    <t>"Okna 1500/1600m" (1,5+1,6*2)*34</t>
  </si>
  <si>
    <t>1246348840</t>
  </si>
  <si>
    <t>541,4*0,3*1,05</t>
  </si>
  <si>
    <t>1183989231</t>
  </si>
  <si>
    <t>288,697+186,938+854,034</t>
  </si>
  <si>
    <t>-1383333935</t>
  </si>
  <si>
    <t>21,312+217,15</t>
  </si>
  <si>
    <t>1970658016</t>
  </si>
  <si>
    <t>"Základová lišta nad 1.PP" 38,99*2+9,59+1,34-4*2</t>
  </si>
  <si>
    <t>"Lodžie" (1,35*2+3,1)*24</t>
  </si>
  <si>
    <t>119912106</t>
  </si>
  <si>
    <t>"Základová lišta nad 1.PP" 80,91*1,1</t>
  </si>
  <si>
    <t>-1903770326</t>
  </si>
  <si>
    <t>"Bok lodžie" 1,35*24*1,1</t>
  </si>
  <si>
    <t>1739150017</t>
  </si>
  <si>
    <t>"Lodžie" (3,1+1,35)*24*1,1</t>
  </si>
  <si>
    <t>-1663747027</t>
  </si>
  <si>
    <t>"Suterén - otvory" 0,6*2*52+2,5*4</t>
  </si>
  <si>
    <t>"Rohy lodžií" 2,6*2*24</t>
  </si>
  <si>
    <t>"Rohy vstupů" 2,6*4+4,3*4</t>
  </si>
  <si>
    <t>"Rohy objektu" 20,21+19,89+2,5*4</t>
  </si>
  <si>
    <t>"Podhled lodžií" 3,1*12+4,3*12</t>
  </si>
  <si>
    <t>"Vstupy" 3,2*2+3,1*2</t>
  </si>
  <si>
    <t>"Suterén" 0,6*52</t>
  </si>
  <si>
    <t>"Okna" 2,1*72+1,5*34</t>
  </si>
  <si>
    <t>"Lodžie" 1,98*12+2,3*12</t>
  </si>
  <si>
    <t>"Okna" (2,1+1,6*2)*72+(1,5+1,6*2)*34+0,6*3*52</t>
  </si>
  <si>
    <t>"Lodžie" 1,98*12+2,3*12+0,75*24+2,375*24*2+1,51*24*2</t>
  </si>
  <si>
    <t>"Dveře" 2,85*2+1,5*2+2,6*4+2,5*4</t>
  </si>
  <si>
    <t>"Dilatace - u sousedního objektu" 20,21+19,89*3</t>
  </si>
  <si>
    <t>"Atikový" 38,94*2+11,34+1,2*4+1,34-9,59+(4+1,26)*2</t>
  </si>
  <si>
    <t>1776196836</t>
  </si>
  <si>
    <t>274,9*1,1</t>
  </si>
  <si>
    <t>780025413</t>
  </si>
  <si>
    <t>79,88*1,1</t>
  </si>
  <si>
    <t>-1946247606</t>
  </si>
  <si>
    <t>919,94*1,1</t>
  </si>
  <si>
    <t>-374990067</t>
  </si>
  <si>
    <t>101,4*1,1</t>
  </si>
  <si>
    <t>profil rohový s okapnicí PVC s výztužnou tkaninou pro parapet ETICS</t>
  </si>
  <si>
    <t>-1919471032</t>
  </si>
  <si>
    <t>284,76*1,1</t>
  </si>
  <si>
    <t>892213979</t>
  </si>
  <si>
    <t>96,29*1,1</t>
  </si>
  <si>
    <t>942459352</t>
  </si>
  <si>
    <t>"Viz. tenkovrstvé omítky" 216,487+1554,689</t>
  </si>
  <si>
    <t>-1822029157</t>
  </si>
  <si>
    <t>1576426806</t>
  </si>
  <si>
    <t>-331945347</t>
  </si>
  <si>
    <t>"Suterén" 2,22*11+2,39*10</t>
  </si>
  <si>
    <t>299947926</t>
  </si>
  <si>
    <t>"Vodorovně" (38,85*2+1,2*4)*7</t>
  </si>
  <si>
    <t>"Svisle" 17,82*(11+14)</t>
  </si>
  <si>
    <t>-873133779</t>
  </si>
  <si>
    <t>"Suterén" 0,6*0,6*26*2+1,5*2,04*2</t>
  </si>
  <si>
    <t>"Okna 1.-6.NP" 2,1*1,6*72+1,5*1,6*(24+10)</t>
  </si>
  <si>
    <t>"Lodžie 1.-6.NP" 1,98*1,51*12+2,3*1,51*12+0,75*2,375*24</t>
  </si>
  <si>
    <t>-975271558</t>
  </si>
  <si>
    <t>135,112+1771,176</t>
  </si>
  <si>
    <t>-59486157</t>
  </si>
  <si>
    <t>"Parapet - schodiště" 1,5*0,15*10</t>
  </si>
  <si>
    <t>1989532453</t>
  </si>
  <si>
    <t>-1529916436</t>
  </si>
  <si>
    <t>"Vstupy" (3,2*1,2-0,75*0,25)*2</t>
  </si>
  <si>
    <t>1498460122</t>
  </si>
  <si>
    <t>1089883702</t>
  </si>
  <si>
    <t>813618592</t>
  </si>
  <si>
    <t>-115572501</t>
  </si>
  <si>
    <t>"Okapový chodníček" 38,85+0,7+2*2+9,5+38,85+0,7+1,25-4,1*2+0,7*4+5,5*2</t>
  </si>
  <si>
    <t>-322810425</t>
  </si>
  <si>
    <t>"OST.04" 72</t>
  </si>
  <si>
    <t>-555683743</t>
  </si>
  <si>
    <t>1030847901</t>
  </si>
  <si>
    <t>1236039738</t>
  </si>
  <si>
    <t>"OST.04" 72*0,4*1,1</t>
  </si>
  <si>
    <t>941311112</t>
  </si>
  <si>
    <t>Montáž lešení řadového modulového lehkého zatížení do 200 kg/m2 š přes 0,6 do 0,9 m v přes 10 do 25 m</t>
  </si>
  <si>
    <t>-1822006120</t>
  </si>
  <si>
    <t>(38,99+1,2*4+1,34+1,1*2)*19,89+(38,99+1,1)*20,24+(9,59+1,1)*(1,3+2,5)</t>
  </si>
  <si>
    <t>941311211</t>
  </si>
  <si>
    <t>Příplatek k lešení řadovému modulovému lehkému š 0,9 m v přes 10 do 25 m za první a ZKD den použití</t>
  </si>
  <si>
    <t>878972024</t>
  </si>
  <si>
    <t>"Kalkulováno na 3 měsíce" 1793,437*91</t>
  </si>
  <si>
    <t>941311812</t>
  </si>
  <si>
    <t>Demontáž lešení řadového modulového lehkého zatížení do 200 kg/m2 š přes 0,6 do 0,9 m v přes 10 do 25 m</t>
  </si>
  <si>
    <t>-2088714339</t>
  </si>
  <si>
    <t>-1693474934</t>
  </si>
  <si>
    <t>1793,437/2</t>
  </si>
  <si>
    <t>-1438606713</t>
  </si>
  <si>
    <t>896,719*61</t>
  </si>
  <si>
    <t>2036493796</t>
  </si>
  <si>
    <t>-266017482</t>
  </si>
  <si>
    <t>1822932559</t>
  </si>
  <si>
    <t>-1106526904</t>
  </si>
  <si>
    <t>1425362507</t>
  </si>
  <si>
    <t>2,5*2+3,6*2</t>
  </si>
  <si>
    <t>1010503501</t>
  </si>
  <si>
    <t>12,2*91</t>
  </si>
  <si>
    <t>1262695584</t>
  </si>
  <si>
    <t>1845862581</t>
  </si>
  <si>
    <t>"Schodiště" 3,45*0,9*10</t>
  </si>
  <si>
    <t>-743471049</t>
  </si>
  <si>
    <t>"Mezipodesty" 3,45*1,1*10</t>
  </si>
  <si>
    <t>953943122</t>
  </si>
  <si>
    <t>Osazování výrobků přes 1 do 5 kg/kus do betonu</t>
  </si>
  <si>
    <t>-1312748616</t>
  </si>
  <si>
    <t>"Sloupek zábradlí u vstupu" (3+2)*2</t>
  </si>
  <si>
    <t>953961112</t>
  </si>
  <si>
    <t>Kotvy chemickým tmelem M 10 hl 90 mm do betonu, ŽB nebo kamene s vyvrtáním otvoru</t>
  </si>
  <si>
    <t>-275685105</t>
  </si>
  <si>
    <t>"ZAM.05" (3+3)*2</t>
  </si>
  <si>
    <t>1659863431</t>
  </si>
  <si>
    <t>"ZAM.02" 8*24</t>
  </si>
  <si>
    <t>490218173</t>
  </si>
  <si>
    <t>985131211</t>
  </si>
  <si>
    <t>Očištění ploch stěn a podlah sušeným křemičitým pískem</t>
  </si>
  <si>
    <t>912425225</t>
  </si>
  <si>
    <t>"Vstupy" 3,2*1,2*2+2,2*0,3*7*2</t>
  </si>
  <si>
    <t>"Boky stupňů a schdnice"(2,2+0,3)*2*7*0,06*2+2,2*0,3*4*2</t>
  </si>
  <si>
    <t>985132211</t>
  </si>
  <si>
    <t>Očištění ploch podhledů sušeným křemičitým pískem</t>
  </si>
  <si>
    <t>928186095</t>
  </si>
  <si>
    <t>"Vstupy - podhled  stupňů a schodnice" (2,2*0,3*7+1,75*0,12*2)*2</t>
  </si>
  <si>
    <t>985139112</t>
  </si>
  <si>
    <t>Příplatek k očištění ploch za plochu do 10 m2 jednotlivě</t>
  </si>
  <si>
    <t>-1814612587</t>
  </si>
  <si>
    <t>26,4+10,08</t>
  </si>
  <si>
    <t>9859-000</t>
  </si>
  <si>
    <t>Sanace železobetonových konstrukcí vstupu dle TZ část 5.4 b)</t>
  </si>
  <si>
    <t>699734076</t>
  </si>
  <si>
    <t>231757902</t>
  </si>
  <si>
    <t>-2045522590</t>
  </si>
  <si>
    <t>998206809</t>
  </si>
  <si>
    <t>-1137977531</t>
  </si>
  <si>
    <t>9,59*17,82</t>
  </si>
  <si>
    <t>966080103</t>
  </si>
  <si>
    <t>Bourání kontaktního zateplení z polystyrenových desek tl přes 60 do 120 mm</t>
  </si>
  <si>
    <t>1560276680</t>
  </si>
  <si>
    <t>(1,34+35,99+1,2*4)*17,82-2,1*1,6*36-1,5*1,6*34-(4+1,2*2)*2,1*2</t>
  </si>
  <si>
    <t>(2,1*36+1,5*34+1,6*2*70)*0,2</t>
  </si>
  <si>
    <t>-139017744</t>
  </si>
  <si>
    <t>-1494672315</t>
  </si>
  <si>
    <t>"Schodiště" 10*2</t>
  </si>
  <si>
    <t>-1878659989</t>
  </si>
  <si>
    <t>"Viz. omítky" 135,112+1771,176</t>
  </si>
  <si>
    <t>997013157</t>
  </si>
  <si>
    <t>Vnitrostaveništní doprava suti a vybouraných hmot pro budovy v přes 21 do 24 m s omezením mechanizace</t>
  </si>
  <si>
    <t>357048581</t>
  </si>
  <si>
    <t>-1644421207</t>
  </si>
  <si>
    <t>-94779616</t>
  </si>
  <si>
    <t>64,39*18 'Přepočtené koeficientem množství</t>
  </si>
  <si>
    <t>-1021960653</t>
  </si>
  <si>
    <t>63,409-10,502-35,572-9,8</t>
  </si>
  <si>
    <t>"Odpočet kovového odpadu" -0,945-1,958</t>
  </si>
  <si>
    <t>64169545</t>
  </si>
  <si>
    <t>"EPS" 2,222+8,28</t>
  </si>
  <si>
    <t>1988477807</t>
  </si>
  <si>
    <t>17,969+16,912+0,691</t>
  </si>
  <si>
    <t>-515454367</t>
  </si>
  <si>
    <t>"Keramika a omítky" 0,269+9,531</t>
  </si>
  <si>
    <t>998017003</t>
  </si>
  <si>
    <t>Přesun hmot s omezením mechanizace pro budovy v přes 12 do 24 m</t>
  </si>
  <si>
    <t>615254683</t>
  </si>
  <si>
    <t>-35258476</t>
  </si>
  <si>
    <t>"Viz. krytina" 448,823</t>
  </si>
  <si>
    <t>885433293</t>
  </si>
  <si>
    <t>2081578420</t>
  </si>
  <si>
    <t>"Vytažení na nástavby" 1*4*8+1*3*4+0,7*4*2</t>
  </si>
  <si>
    <t>1289175282</t>
  </si>
  <si>
    <t>1682150341</t>
  </si>
  <si>
    <t>441186407</t>
  </si>
  <si>
    <t>"KL/07" 38,94*2+11,34+1,2*4+1,34-9,59</t>
  </si>
  <si>
    <t>712363367</t>
  </si>
  <si>
    <t>Povlakové krytiny střech do 10° z tvarovaných poplastovaných lišt délky 2 m dilatační lišta rš 300 mm</t>
  </si>
  <si>
    <t>2096749733</t>
  </si>
  <si>
    <t>10,14+9,59</t>
  </si>
  <si>
    <t>1985358475</t>
  </si>
  <si>
    <t>-1262323378</t>
  </si>
  <si>
    <t>"Plocha" 11,48*38,94-2,92*1,2*2-4*4*2</t>
  </si>
  <si>
    <t>"Vytažení na nástavby" (1*4*8+1*3*4+0,7*4*2)*0,5</t>
  </si>
  <si>
    <t>1273990203</t>
  </si>
  <si>
    <t>(448,823+24,012)*1,2</t>
  </si>
  <si>
    <t>-1292032846</t>
  </si>
  <si>
    <t>24,012+448,823</t>
  </si>
  <si>
    <t>-1595659086</t>
  </si>
  <si>
    <t>472,835*1,2</t>
  </si>
  <si>
    <t>-1569153102</t>
  </si>
  <si>
    <t>-1120211980</t>
  </si>
  <si>
    <t>-1519038433</t>
  </si>
  <si>
    <t>408,023*1,05</t>
  </si>
  <si>
    <t>-2084362080</t>
  </si>
  <si>
    <t>-65073946</t>
  </si>
  <si>
    <t>"Lodžiové sloupky" (1,51+2,375)*24</t>
  </si>
  <si>
    <t>1512822131</t>
  </si>
  <si>
    <t>(38,94+11,34+1,2*2)*2*0,45</t>
  </si>
  <si>
    <t>956110162</t>
  </si>
  <si>
    <t>50,672*0,035</t>
  </si>
  <si>
    <t>762430034</t>
  </si>
  <si>
    <t>Obložení stěn z cementotřískových desek tl 18 mm broušených na pero a drážku šroubovaných</t>
  </si>
  <si>
    <t>361128705</t>
  </si>
  <si>
    <t>"U vstupů" 1,4*2,6*2</t>
  </si>
  <si>
    <t>762495000</t>
  </si>
  <si>
    <t>Spojovací prostředky pro montáž olištování, obložení stropů, střešních podhledů a stěn</t>
  </si>
  <si>
    <t>1472450937</t>
  </si>
  <si>
    <t>-1661768348</t>
  </si>
  <si>
    <t>1060626521</t>
  </si>
  <si>
    <t>930486323</t>
  </si>
  <si>
    <t>"Okraj lodžie" 3,2*12+4,4*12</t>
  </si>
  <si>
    <t>-1072595565</t>
  </si>
  <si>
    <t>"KL/07" 106</t>
  </si>
  <si>
    <t>1156006779</t>
  </si>
  <si>
    <t>"KL/01" 2,15*72</t>
  </si>
  <si>
    <t>"KL/02" 1,55*24</t>
  </si>
  <si>
    <t>"KL/03" 6,3*10</t>
  </si>
  <si>
    <t>"KL/04" 2,1*12</t>
  </si>
  <si>
    <t>"KL/05" 2,35*12</t>
  </si>
  <si>
    <t>766253226</t>
  </si>
  <si>
    <t>355391431</t>
  </si>
  <si>
    <t>1163992480</t>
  </si>
  <si>
    <t>-849533125</t>
  </si>
  <si>
    <t>"KL/03" 1,55*10</t>
  </si>
  <si>
    <t>"Suterén" 0,65*52</t>
  </si>
  <si>
    <t>M-764-011</t>
  </si>
  <si>
    <t>parapet z Al plechu s povrchovou úpravou tl. 1 mm, šířka cca 150 mm, ozn. KL/04, KL/05</t>
  </si>
  <si>
    <t>292056319</t>
  </si>
  <si>
    <t>"KL/04" 2,05*12</t>
  </si>
  <si>
    <t>"KL/05" 2,3*12</t>
  </si>
  <si>
    <t>M-764-021</t>
  </si>
  <si>
    <t>boční Al krytky před omítkou k parapetům z Al plechu, šířka cca 150 mm, ozn. KL/04, KL/05</t>
  </si>
  <si>
    <t>1377754456</t>
  </si>
  <si>
    <t>12*2</t>
  </si>
  <si>
    <t>470477755</t>
  </si>
  <si>
    <t>"KL/01" 2,1*72</t>
  </si>
  <si>
    <t>"KL/02" 1,5*24</t>
  </si>
  <si>
    <t>"KL/03" 1,5*10</t>
  </si>
  <si>
    <t>-1276692986</t>
  </si>
  <si>
    <t>"KL/01" 72</t>
  </si>
  <si>
    <t>"KL/02" 24</t>
  </si>
  <si>
    <t>"KL/03" 10</t>
  </si>
  <si>
    <t>281072834</t>
  </si>
  <si>
    <t>0,6*52</t>
  </si>
  <si>
    <t>281511549</t>
  </si>
  <si>
    <t>26521319</t>
  </si>
  <si>
    <t>-1966575978</t>
  </si>
  <si>
    <t>1101483863</t>
  </si>
  <si>
    <t>-1324768734</t>
  </si>
  <si>
    <t>-545619711</t>
  </si>
  <si>
    <t>18137281</t>
  </si>
  <si>
    <t>-1979195939</t>
  </si>
  <si>
    <t>1249320680</t>
  </si>
  <si>
    <t>1,5*10*1,1</t>
  </si>
  <si>
    <t>-535686269</t>
  </si>
  <si>
    <t>-542387058</t>
  </si>
  <si>
    <t>564774026</t>
  </si>
  <si>
    <t>767132812</t>
  </si>
  <si>
    <t>Demontáž příček svařovaných do suti</t>
  </si>
  <si>
    <t>1309283681</t>
  </si>
  <si>
    <t>-1871081924</t>
  </si>
  <si>
    <t>"Lodžie" 3,6*12+4,8*12</t>
  </si>
  <si>
    <t>767161823</t>
  </si>
  <si>
    <t>Demontáž zábradlí schodišťového nerozebíratelného hmotnosti 1 m zábradlí do 20 kg do suti</t>
  </si>
  <si>
    <t>-1617896315</t>
  </si>
  <si>
    <t>"Zam.05" (2,6+4,1)*2</t>
  </si>
  <si>
    <t>1071060267</t>
  </si>
  <si>
    <t>"ZAM.01" 3,6*12+4,8*12</t>
  </si>
  <si>
    <t>M-767-1-021</t>
  </si>
  <si>
    <t>zábradlí lodžií - replika stávajícího 3600/1000 mm, pozinkováno, (12 kusú), ozn. ZAM.01</t>
  </si>
  <si>
    <t>804162746</t>
  </si>
  <si>
    <t>"Jackl 70/50/2mm" 3,6*12*3,602</t>
  </si>
  <si>
    <t>"Jackl 50/50/2mm" (3,6*2+1*4)*12*2,974</t>
  </si>
  <si>
    <t>"Tr 20/1,5mm" 0,67*34*12*0,684</t>
  </si>
  <si>
    <t>"Spojovací materiál - 15%" 742,29*0,15</t>
  </si>
  <si>
    <t>M-767-1-022</t>
  </si>
  <si>
    <t>zábradlí lodžií - replika stávajícího 4800/1000 mm, pozinkováno, (12 kusú), ozn. ZAM.01B</t>
  </si>
  <si>
    <t>1698532741</t>
  </si>
  <si>
    <t>"Jackl 70/50/2mm" 4,8*12*3,602</t>
  </si>
  <si>
    <t>"Jackl 50/50/2mm" (4,8*2+1*5)*12*2,974</t>
  </si>
  <si>
    <t>"Tr 20/1,5mm" 0,67*46*12*0,684</t>
  </si>
  <si>
    <t>"Spojovací materiál - 15%" 981,491*0,15</t>
  </si>
  <si>
    <t>767163201</t>
  </si>
  <si>
    <t>Montáž přímého kovového zábradlí z dílců do zdiva nebo lehčeného betonu na schodišti</t>
  </si>
  <si>
    <t>-706285868</t>
  </si>
  <si>
    <t>M-767-1-010</t>
  </si>
  <si>
    <t>zábradlí vstupu - replika stávajícího, výška 1000 mm, pozinkováno, (2 vchody), ozn. ZAM.05</t>
  </si>
  <si>
    <t>-602451529</t>
  </si>
  <si>
    <t>"Jackl 60/40/2mm" (2,6+4,1)*2,99*2</t>
  </si>
  <si>
    <t>"Jackl 40/40/2mm" (2,6+4,1+1,2*5)*2,36*2</t>
  </si>
  <si>
    <t>"Tr 20/1,5mm" 68*0,9*0,684*2</t>
  </si>
  <si>
    <t>"Spojovací materiál - 15%" 183,732*0,15</t>
  </si>
  <si>
    <t>7679-011</t>
  </si>
  <si>
    <t>Dodávka a montáž ocelového kotevního kompletu zábradlí, pozinkováno (24 ks), ozn. ZAM.02</t>
  </si>
  <si>
    <t>1131633372</t>
  </si>
  <si>
    <t>"Pásk. 50/5mm" 0,23*4*24*1,96</t>
  </si>
  <si>
    <t>"Pásk. 120/8mm" 0,25*4*24*6,28</t>
  </si>
  <si>
    <t>7679-021</t>
  </si>
  <si>
    <t>Dodávka a montáž vnitřní výplně zábradlí z komůrkového polykarbonátu tl. min. 10 mm, v nerez U profilu (24 ks)</t>
  </si>
  <si>
    <t>-1398401477</t>
  </si>
  <si>
    <t>3,6*0,77*12+4,8*0,77*12</t>
  </si>
  <si>
    <t>576247111</t>
  </si>
  <si>
    <t>-510948305</t>
  </si>
  <si>
    <t>99203149</t>
  </si>
  <si>
    <t>-1417688151</t>
  </si>
  <si>
    <t>-313876609</t>
  </si>
  <si>
    <t>"Vstupy" (3,1*1,2-0,75*0,25)*2</t>
  </si>
  <si>
    <t>"Lodžie - vodorovná" 1,35*3,1*12+1,35*4,3*12</t>
  </si>
  <si>
    <t>"Vytažení na stěny" (1,35*24*2+0,12*24*2+3,1*12+4,3*12)*0,1</t>
  </si>
  <si>
    <t>-514296197</t>
  </si>
  <si>
    <t>"U  okapu" 3,1*12+4,3*12</t>
  </si>
  <si>
    <t>-123292996</t>
  </si>
  <si>
    <t>88,8*1,1</t>
  </si>
  <si>
    <t>-708125190</t>
  </si>
  <si>
    <t>"Lodžie" 1,35*2*24+0,12*2*24+3,1*12+4,3*12</t>
  </si>
  <si>
    <t>1844524853</t>
  </si>
  <si>
    <t>754127730</t>
  </si>
  <si>
    <t>(142,881+159,36*0,1)*1,1</t>
  </si>
  <si>
    <t>1968342130</t>
  </si>
  <si>
    <t>-133856467</t>
  </si>
  <si>
    <t>498797339</t>
  </si>
  <si>
    <t>-20602815</t>
  </si>
  <si>
    <t>1010110591</t>
  </si>
  <si>
    <t>4*24</t>
  </si>
  <si>
    <t>999958101</t>
  </si>
  <si>
    <t>2*24</t>
  </si>
  <si>
    <t>-217036563</t>
  </si>
  <si>
    <t>196</t>
  </si>
  <si>
    <t>-1679804407</t>
  </si>
  <si>
    <t>197</t>
  </si>
  <si>
    <t>-1046472066</t>
  </si>
  <si>
    <t>198</t>
  </si>
  <si>
    <t>-1591211587</t>
  </si>
  <si>
    <t>"Vstupy" (1,2*2+0,25)*2,6*2</t>
  </si>
  <si>
    <t>199</t>
  </si>
  <si>
    <t>295409380</t>
  </si>
  <si>
    <t>200</t>
  </si>
  <si>
    <t>754539969</t>
  </si>
  <si>
    <t>13,78*2</t>
  </si>
  <si>
    <t>201</t>
  </si>
  <si>
    <t>-526913036</t>
  </si>
  <si>
    <t>2,6*2</t>
  </si>
  <si>
    <t>202</t>
  </si>
  <si>
    <t>1329760975</t>
  </si>
  <si>
    <t>2,6*4</t>
  </si>
  <si>
    <t>203</t>
  </si>
  <si>
    <t>-1649395973</t>
  </si>
  <si>
    <t>204</t>
  </si>
  <si>
    <t>796161314</t>
  </si>
  <si>
    <t>13,78*1,1</t>
  </si>
  <si>
    <t>205</t>
  </si>
  <si>
    <t>1425284934</t>
  </si>
  <si>
    <t>206</t>
  </si>
  <si>
    <t>-412152598</t>
  </si>
  <si>
    <t>783</t>
  </si>
  <si>
    <t>Dokončovací práce - nátěry</t>
  </si>
  <si>
    <t>207</t>
  </si>
  <si>
    <t>783823121</t>
  </si>
  <si>
    <t>Penetrační akrylátový nátěr hladkých povrchů z desek na bázi dřeva</t>
  </si>
  <si>
    <t>-2056877374</t>
  </si>
  <si>
    <t>208</t>
  </si>
  <si>
    <t>783827401</t>
  </si>
  <si>
    <t>Krycí dvojnásobný akrylátový nátěr hladkých betonových povrchů</t>
  </si>
  <si>
    <t>1719994512</t>
  </si>
  <si>
    <t>209</t>
  </si>
  <si>
    <t>-75334421</t>
  </si>
  <si>
    <t>"Schodiště" 3,45*(2,62*4+4,02)*2</t>
  </si>
  <si>
    <t>210</t>
  </si>
  <si>
    <t>934655077</t>
  </si>
  <si>
    <t>211</t>
  </si>
  <si>
    <t>1845967045</t>
  </si>
  <si>
    <t>021 - SO-05  Elektroinstalace</t>
  </si>
  <si>
    <t>-180475562</t>
  </si>
  <si>
    <t>-1043055388</t>
  </si>
  <si>
    <t>-516051208</t>
  </si>
  <si>
    <t>1865347795</t>
  </si>
  <si>
    <t>1574060898</t>
  </si>
  <si>
    <t>-1510943550</t>
  </si>
  <si>
    <t>-938745045</t>
  </si>
  <si>
    <t>2009330940</t>
  </si>
  <si>
    <t>-1474696669</t>
  </si>
  <si>
    <t>-202735391</t>
  </si>
  <si>
    <t>-1014717610</t>
  </si>
  <si>
    <t>123331977</t>
  </si>
  <si>
    <t>1035345482</t>
  </si>
  <si>
    <t>1356792133</t>
  </si>
  <si>
    <t>1040483804</t>
  </si>
  <si>
    <t>-989552013</t>
  </si>
  <si>
    <t>130787941</t>
  </si>
  <si>
    <t>-494951139</t>
  </si>
  <si>
    <t>-1459750879</t>
  </si>
  <si>
    <t>-35763071</t>
  </si>
  <si>
    <t>-932941248</t>
  </si>
  <si>
    <t>553217488</t>
  </si>
  <si>
    <t>-1578151866</t>
  </si>
  <si>
    <t>1082812312</t>
  </si>
  <si>
    <t>1417195399</t>
  </si>
  <si>
    <t>-814652486</t>
  </si>
  <si>
    <t>-91483064</t>
  </si>
  <si>
    <t>-524707046</t>
  </si>
  <si>
    <t>643942912</t>
  </si>
  <si>
    <t>312501324</t>
  </si>
  <si>
    <t>698183454</t>
  </si>
  <si>
    <t>-2019205705</t>
  </si>
  <si>
    <t>898768399</t>
  </si>
  <si>
    <t>1174416611</t>
  </si>
  <si>
    <t>523972055</t>
  </si>
  <si>
    <t>1087769707</t>
  </si>
  <si>
    <t>639655123</t>
  </si>
  <si>
    <t>-365572459</t>
  </si>
  <si>
    <t>1585137196</t>
  </si>
  <si>
    <t>1682591960</t>
  </si>
  <si>
    <t>2143368</t>
  </si>
  <si>
    <t>-1402294066</t>
  </si>
  <si>
    <t>-1360746044</t>
  </si>
  <si>
    <t>-1700769468</t>
  </si>
  <si>
    <t>-2106742074</t>
  </si>
  <si>
    <t>681559282</t>
  </si>
  <si>
    <t>1357700216</t>
  </si>
  <si>
    <t>950259871</t>
  </si>
  <si>
    <t>1619454857</t>
  </si>
  <si>
    <t>-1786973102</t>
  </si>
  <si>
    <t>03 -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</si>
  <si>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</si>
  <si>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</si>
  <si>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</si>
  <si>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</si>
  <si>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</si>
  <si>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</si>
  <si>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</si>
  <si>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</si>
  <si>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</si>
  <si>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</si>
  <si>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</si>
  <si>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</si>
  <si>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1793301475</t>
  </si>
  <si>
    <t>VRN3</t>
  </si>
  <si>
    <t>Zařízení staveniště</t>
  </si>
  <si>
    <t>030001000</t>
  </si>
  <si>
    <t>498193198</t>
  </si>
  <si>
    <t>VRN4</t>
  </si>
  <si>
    <t>Inženýrská činnost</t>
  </si>
  <si>
    <t>043002000</t>
  </si>
  <si>
    <t>Zkoušky a ostatní měření - výtažné a odtrhové zkoušky</t>
  </si>
  <si>
    <t>265110785</t>
  </si>
  <si>
    <t>VRN7</t>
  </si>
  <si>
    <t>Provozní vlivy</t>
  </si>
  <si>
    <t>070001000</t>
  </si>
  <si>
    <t>Provozní vlivy - užívání objektu nájemníky po dobu výstavby, opatření pro ochranu ptactva dle požadavku ČESON</t>
  </si>
  <si>
    <t>1036536785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</si>
</sst>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topLeftCell="A8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52" t="s">
        <v>15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1"/>
      <c r="AQ5" s="21"/>
      <c r="AR5" s="19"/>
      <c r="BE5" s="249" t="s">
        <v>16</v>
      </c>
      <c r="BS5" s="16" t="s">
        <v>6</v>
      </c>
    </row>
    <row r="6" spans="1:74" s="1" customFormat="1" ht="36.9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54" t="s">
        <v>18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P6" s="21"/>
      <c r="AQ6" s="21"/>
      <c r="AR6" s="19"/>
      <c r="BE6" s="250"/>
      <c r="BS6" s="16" t="s">
        <v>6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5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5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50"/>
      <c r="BS13" s="16" t="s">
        <v>6</v>
      </c>
    </row>
    <row r="14" spans="1:74" ht="13.2">
      <c r="B14" s="20"/>
      <c r="C14" s="21"/>
      <c r="D14" s="21"/>
      <c r="E14" s="255" t="s">
        <v>30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5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8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250"/>
      <c r="BS19" s="16" t="s">
        <v>8</v>
      </c>
    </row>
    <row r="20" spans="1:71" s="1" customFormat="1" ht="18.45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1:71" s="1" customFormat="1" ht="47.25" customHeight="1">
      <c r="B23" s="20"/>
      <c r="C23" s="21"/>
      <c r="D23" s="21"/>
      <c r="E23" s="257" t="s">
        <v>37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1"/>
      <c r="AP23" s="21"/>
      <c r="AQ23" s="21"/>
      <c r="AR23" s="19"/>
      <c r="BE23" s="25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1:71" s="2" customFormat="1" ht="25.95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8">
        <f>ROUND(AG94,0)</f>
        <v>0</v>
      </c>
      <c r="AL26" s="259"/>
      <c r="AM26" s="259"/>
      <c r="AN26" s="259"/>
      <c r="AO26" s="259"/>
      <c r="AP26" s="35"/>
      <c r="AQ26" s="35"/>
      <c r="AR26" s="38"/>
      <c r="BE26" s="25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0" t="s">
        <v>39</v>
      </c>
      <c r="M28" s="260"/>
      <c r="N28" s="260"/>
      <c r="O28" s="260"/>
      <c r="P28" s="260"/>
      <c r="Q28" s="35"/>
      <c r="R28" s="35"/>
      <c r="S28" s="35"/>
      <c r="T28" s="35"/>
      <c r="U28" s="35"/>
      <c r="V28" s="35"/>
      <c r="W28" s="260" t="s">
        <v>40</v>
      </c>
      <c r="X28" s="260"/>
      <c r="Y28" s="260"/>
      <c r="Z28" s="260"/>
      <c r="AA28" s="260"/>
      <c r="AB28" s="260"/>
      <c r="AC28" s="260"/>
      <c r="AD28" s="260"/>
      <c r="AE28" s="260"/>
      <c r="AF28" s="35"/>
      <c r="AG28" s="35"/>
      <c r="AH28" s="35"/>
      <c r="AI28" s="35"/>
      <c r="AJ28" s="35"/>
      <c r="AK28" s="260" t="s">
        <v>41</v>
      </c>
      <c r="AL28" s="260"/>
      <c r="AM28" s="260"/>
      <c r="AN28" s="260"/>
      <c r="AO28" s="260"/>
      <c r="AP28" s="35"/>
      <c r="AQ28" s="35"/>
      <c r="AR28" s="38"/>
      <c r="BE28" s="250"/>
    </row>
    <row r="29" spans="1:71" s="3" customFormat="1" ht="14.4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42">
        <v>0.21</v>
      </c>
      <c r="M29" s="243"/>
      <c r="N29" s="243"/>
      <c r="O29" s="243"/>
      <c r="P29" s="243"/>
      <c r="Q29" s="40"/>
      <c r="R29" s="40"/>
      <c r="S29" s="40"/>
      <c r="T29" s="40"/>
      <c r="U29" s="40"/>
      <c r="V29" s="40"/>
      <c r="W29" s="244">
        <f>ROUND(AZ94, 0)</f>
        <v>0</v>
      </c>
      <c r="X29" s="243"/>
      <c r="Y29" s="243"/>
      <c r="Z29" s="243"/>
      <c r="AA29" s="243"/>
      <c r="AB29" s="243"/>
      <c r="AC29" s="243"/>
      <c r="AD29" s="243"/>
      <c r="AE29" s="243"/>
      <c r="AF29" s="40"/>
      <c r="AG29" s="40"/>
      <c r="AH29" s="40"/>
      <c r="AI29" s="40"/>
      <c r="AJ29" s="40"/>
      <c r="AK29" s="244">
        <f>ROUND(AV94, 0)</f>
        <v>0</v>
      </c>
      <c r="AL29" s="243"/>
      <c r="AM29" s="243"/>
      <c r="AN29" s="243"/>
      <c r="AO29" s="243"/>
      <c r="AP29" s="40"/>
      <c r="AQ29" s="40"/>
      <c r="AR29" s="41"/>
      <c r="BE29" s="251"/>
    </row>
    <row r="30" spans="1:71" s="3" customFormat="1" ht="14.4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42">
        <v>0.15</v>
      </c>
      <c r="M30" s="243"/>
      <c r="N30" s="243"/>
      <c r="O30" s="243"/>
      <c r="P30" s="243"/>
      <c r="Q30" s="40"/>
      <c r="R30" s="40"/>
      <c r="S30" s="40"/>
      <c r="T30" s="40"/>
      <c r="U30" s="40"/>
      <c r="V30" s="40"/>
      <c r="W30" s="244">
        <f>ROUND(BA94, 0)</f>
        <v>0</v>
      </c>
      <c r="X30" s="243"/>
      <c r="Y30" s="243"/>
      <c r="Z30" s="243"/>
      <c r="AA30" s="243"/>
      <c r="AB30" s="243"/>
      <c r="AC30" s="243"/>
      <c r="AD30" s="243"/>
      <c r="AE30" s="243"/>
      <c r="AF30" s="40"/>
      <c r="AG30" s="40"/>
      <c r="AH30" s="40"/>
      <c r="AI30" s="40"/>
      <c r="AJ30" s="40"/>
      <c r="AK30" s="244">
        <f>ROUND(AW94, 0)</f>
        <v>0</v>
      </c>
      <c r="AL30" s="243"/>
      <c r="AM30" s="243"/>
      <c r="AN30" s="243"/>
      <c r="AO30" s="243"/>
      <c r="AP30" s="40"/>
      <c r="AQ30" s="40"/>
      <c r="AR30" s="41"/>
      <c r="BE30" s="251"/>
    </row>
    <row r="31" spans="1:71" s="3" customFormat="1" ht="14.4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42">
        <v>0.21</v>
      </c>
      <c r="M31" s="243"/>
      <c r="N31" s="243"/>
      <c r="O31" s="243"/>
      <c r="P31" s="243"/>
      <c r="Q31" s="40"/>
      <c r="R31" s="40"/>
      <c r="S31" s="40"/>
      <c r="T31" s="40"/>
      <c r="U31" s="40"/>
      <c r="V31" s="40"/>
      <c r="W31" s="244">
        <f>ROUND(BB94, 0)</f>
        <v>0</v>
      </c>
      <c r="X31" s="243"/>
      <c r="Y31" s="243"/>
      <c r="Z31" s="243"/>
      <c r="AA31" s="243"/>
      <c r="AB31" s="243"/>
      <c r="AC31" s="243"/>
      <c r="AD31" s="243"/>
      <c r="AE31" s="243"/>
      <c r="AF31" s="40"/>
      <c r="AG31" s="40"/>
      <c r="AH31" s="40"/>
      <c r="AI31" s="40"/>
      <c r="AJ31" s="40"/>
      <c r="AK31" s="244">
        <v>0</v>
      </c>
      <c r="AL31" s="243"/>
      <c r="AM31" s="243"/>
      <c r="AN31" s="243"/>
      <c r="AO31" s="243"/>
      <c r="AP31" s="40"/>
      <c r="AQ31" s="40"/>
      <c r="AR31" s="41"/>
      <c r="BE31" s="251"/>
    </row>
    <row r="32" spans="1:71" s="3" customFormat="1" ht="14.4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42">
        <v>0.15</v>
      </c>
      <c r="M32" s="243"/>
      <c r="N32" s="243"/>
      <c r="O32" s="243"/>
      <c r="P32" s="243"/>
      <c r="Q32" s="40"/>
      <c r="R32" s="40"/>
      <c r="S32" s="40"/>
      <c r="T32" s="40"/>
      <c r="U32" s="40"/>
      <c r="V32" s="40"/>
      <c r="W32" s="244">
        <f>ROUND(BC94, 0)</f>
        <v>0</v>
      </c>
      <c r="X32" s="243"/>
      <c r="Y32" s="243"/>
      <c r="Z32" s="243"/>
      <c r="AA32" s="243"/>
      <c r="AB32" s="243"/>
      <c r="AC32" s="243"/>
      <c r="AD32" s="243"/>
      <c r="AE32" s="243"/>
      <c r="AF32" s="40"/>
      <c r="AG32" s="40"/>
      <c r="AH32" s="40"/>
      <c r="AI32" s="40"/>
      <c r="AJ32" s="40"/>
      <c r="AK32" s="244">
        <v>0</v>
      </c>
      <c r="AL32" s="243"/>
      <c r="AM32" s="243"/>
      <c r="AN32" s="243"/>
      <c r="AO32" s="243"/>
      <c r="AP32" s="40"/>
      <c r="AQ32" s="40"/>
      <c r="AR32" s="41"/>
      <c r="BE32" s="251"/>
    </row>
    <row r="33" spans="1:57" s="3" customFormat="1" ht="14.4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42">
        <v>0</v>
      </c>
      <c r="M33" s="243"/>
      <c r="N33" s="243"/>
      <c r="O33" s="243"/>
      <c r="P33" s="243"/>
      <c r="Q33" s="40"/>
      <c r="R33" s="40"/>
      <c r="S33" s="40"/>
      <c r="T33" s="40"/>
      <c r="U33" s="40"/>
      <c r="V33" s="40"/>
      <c r="W33" s="244">
        <f>ROUND(BD94, 0)</f>
        <v>0</v>
      </c>
      <c r="X33" s="243"/>
      <c r="Y33" s="243"/>
      <c r="Z33" s="243"/>
      <c r="AA33" s="243"/>
      <c r="AB33" s="243"/>
      <c r="AC33" s="243"/>
      <c r="AD33" s="243"/>
      <c r="AE33" s="243"/>
      <c r="AF33" s="40"/>
      <c r="AG33" s="40"/>
      <c r="AH33" s="40"/>
      <c r="AI33" s="40"/>
      <c r="AJ33" s="40"/>
      <c r="AK33" s="244">
        <v>0</v>
      </c>
      <c r="AL33" s="243"/>
      <c r="AM33" s="243"/>
      <c r="AN33" s="243"/>
      <c r="AO33" s="243"/>
      <c r="AP33" s="40"/>
      <c r="AQ33" s="40"/>
      <c r="AR33" s="41"/>
      <c r="BE33" s="25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0"/>
    </row>
    <row r="35" spans="1:57" s="2" customFormat="1" ht="25.95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48" t="s">
        <v>50</v>
      </c>
      <c r="Y35" s="246"/>
      <c r="Z35" s="246"/>
      <c r="AA35" s="246"/>
      <c r="AB35" s="246"/>
      <c r="AC35" s="44"/>
      <c r="AD35" s="44"/>
      <c r="AE35" s="44"/>
      <c r="AF35" s="44"/>
      <c r="AG35" s="44"/>
      <c r="AH35" s="44"/>
      <c r="AI35" s="44"/>
      <c r="AJ35" s="44"/>
      <c r="AK35" s="245">
        <f>SUM(AK26:AK33)</f>
        <v>0</v>
      </c>
      <c r="AL35" s="246"/>
      <c r="AM35" s="246"/>
      <c r="AN35" s="246"/>
      <c r="AO35" s="247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2021-063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75" t="str">
        <f>K6</f>
        <v>Zateplení panelových domů Sušice II - 1.etapa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Sušice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77" t="str">
        <f>IF(AN8= "","",AN8)</f>
        <v>4. 1. 2022</v>
      </c>
      <c r="AN87" s="277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Sušice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84" t="str">
        <f>IF(E17="","",E17)</f>
        <v>Ing. Jan Prášek</v>
      </c>
      <c r="AN89" s="285"/>
      <c r="AO89" s="285"/>
      <c r="AP89" s="285"/>
      <c r="AQ89" s="35"/>
      <c r="AR89" s="38"/>
      <c r="AS89" s="278" t="s">
        <v>58</v>
      </c>
      <c r="AT89" s="27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84" t="str">
        <f>IF(E20="","",E20)</f>
        <v>Pavel Hrba</v>
      </c>
      <c r="AN90" s="285"/>
      <c r="AO90" s="285"/>
      <c r="AP90" s="285"/>
      <c r="AQ90" s="35"/>
      <c r="AR90" s="38"/>
      <c r="AS90" s="280"/>
      <c r="AT90" s="28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2"/>
      <c r="AT91" s="28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8" t="s">
        <v>59</v>
      </c>
      <c r="D92" s="269"/>
      <c r="E92" s="269"/>
      <c r="F92" s="269"/>
      <c r="G92" s="269"/>
      <c r="H92" s="72"/>
      <c r="I92" s="271" t="s">
        <v>60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0" t="s">
        <v>61</v>
      </c>
      <c r="AH92" s="269"/>
      <c r="AI92" s="269"/>
      <c r="AJ92" s="269"/>
      <c r="AK92" s="269"/>
      <c r="AL92" s="269"/>
      <c r="AM92" s="269"/>
      <c r="AN92" s="271" t="s">
        <v>62</v>
      </c>
      <c r="AO92" s="269"/>
      <c r="AP92" s="272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3">
        <f>ROUND(AG95+AG98+AG101,0)</f>
        <v>0</v>
      </c>
      <c r="AH94" s="273"/>
      <c r="AI94" s="273"/>
      <c r="AJ94" s="273"/>
      <c r="AK94" s="273"/>
      <c r="AL94" s="273"/>
      <c r="AM94" s="273"/>
      <c r="AN94" s="274">
        <f t="shared" ref="AN94:AN101" si="0">SUM(AG94,AT94)</f>
        <v>0</v>
      </c>
      <c r="AO94" s="274"/>
      <c r="AP94" s="274"/>
      <c r="AQ94" s="84" t="s">
        <v>1</v>
      </c>
      <c r="AR94" s="85"/>
      <c r="AS94" s="86">
        <f>ROUND(AS95+AS98+AS101,0)</f>
        <v>0</v>
      </c>
      <c r="AT94" s="87">
        <f t="shared" ref="AT94:AT101" si="1">ROUND(SUM(AV94:AW94),0)</f>
        <v>0</v>
      </c>
      <c r="AU94" s="88">
        <f>ROUND(AU95+AU98+AU101,5)</f>
        <v>0</v>
      </c>
      <c r="AV94" s="87">
        <f>ROUND(AZ94*L29,0)</f>
        <v>0</v>
      </c>
      <c r="AW94" s="87">
        <f>ROUND(BA94*L30,0)</f>
        <v>0</v>
      </c>
      <c r="AX94" s="87">
        <f>ROUND(BB94*L29,0)</f>
        <v>0</v>
      </c>
      <c r="AY94" s="87">
        <f>ROUND(BC94*L30,0)</f>
        <v>0</v>
      </c>
      <c r="AZ94" s="87">
        <f>ROUND(AZ95+AZ98+AZ101,0)</f>
        <v>0</v>
      </c>
      <c r="BA94" s="87">
        <f>ROUND(BA95+BA98+BA101,0)</f>
        <v>0</v>
      </c>
      <c r="BB94" s="87">
        <f>ROUND(BB95+BB98+BB101,0)</f>
        <v>0</v>
      </c>
      <c r="BC94" s="87">
        <f>ROUND(BC95+BC98+BC101,0)</f>
        <v>0</v>
      </c>
      <c r="BD94" s="89">
        <f>ROUND(BD95+BD98+BD101,0)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24.75" customHeight="1">
      <c r="B95" s="92"/>
      <c r="C95" s="93"/>
      <c r="D95" s="266" t="s">
        <v>82</v>
      </c>
      <c r="E95" s="266"/>
      <c r="F95" s="266"/>
      <c r="G95" s="266"/>
      <c r="H95" s="266"/>
      <c r="I95" s="94"/>
      <c r="J95" s="266" t="s">
        <v>83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7">
        <f>ROUND(SUM(AG96:AG97),0)</f>
        <v>0</v>
      </c>
      <c r="AH95" s="265"/>
      <c r="AI95" s="265"/>
      <c r="AJ95" s="265"/>
      <c r="AK95" s="265"/>
      <c r="AL95" s="265"/>
      <c r="AM95" s="265"/>
      <c r="AN95" s="264">
        <f t="shared" si="0"/>
        <v>0</v>
      </c>
      <c r="AO95" s="265"/>
      <c r="AP95" s="265"/>
      <c r="AQ95" s="95" t="s">
        <v>84</v>
      </c>
      <c r="AR95" s="96"/>
      <c r="AS95" s="97">
        <f>ROUND(SUM(AS96:AS97),0)</f>
        <v>0</v>
      </c>
      <c r="AT95" s="98">
        <f t="shared" si="1"/>
        <v>0</v>
      </c>
      <c r="AU95" s="99">
        <f>ROUND(SUM(AU96:AU97),5)</f>
        <v>0</v>
      </c>
      <c r="AV95" s="98">
        <f>ROUND(AZ95*L29,0)</f>
        <v>0</v>
      </c>
      <c r="AW95" s="98">
        <f>ROUND(BA95*L30,0)</f>
        <v>0</v>
      </c>
      <c r="AX95" s="98">
        <f>ROUND(BB95*L29,0)</f>
        <v>0</v>
      </c>
      <c r="AY95" s="98">
        <f>ROUND(BC95*L30,0)</f>
        <v>0</v>
      </c>
      <c r="AZ95" s="98">
        <f>ROUND(SUM(AZ96:AZ97),0)</f>
        <v>0</v>
      </c>
      <c r="BA95" s="98">
        <f>ROUND(SUM(BA96:BA97),0)</f>
        <v>0</v>
      </c>
      <c r="BB95" s="98">
        <f>ROUND(SUM(BB96:BB97),0)</f>
        <v>0</v>
      </c>
      <c r="BC95" s="98">
        <f>ROUND(SUM(BC96:BC97),0)</f>
        <v>0</v>
      </c>
      <c r="BD95" s="100">
        <f>ROUND(SUM(BD96:BD97),0)</f>
        <v>0</v>
      </c>
      <c r="BS95" s="101" t="s">
        <v>77</v>
      </c>
      <c r="BT95" s="101" t="s">
        <v>8</v>
      </c>
      <c r="BV95" s="101" t="s">
        <v>80</v>
      </c>
      <c r="BW95" s="101" t="s">
        <v>85</v>
      </c>
      <c r="BX95" s="101" t="s">
        <v>5</v>
      </c>
      <c r="CL95" s="101" t="s">
        <v>1</v>
      </c>
      <c r="CM95" s="101" t="s">
        <v>8</v>
      </c>
    </row>
    <row r="96" spans="1:91" s="4" customFormat="1" ht="23.25" customHeight="1">
      <c r="A96" s="102" t="s">
        <v>86</v>
      </c>
      <c r="B96" s="57"/>
      <c r="C96" s="103"/>
      <c r="D96" s="103"/>
      <c r="E96" s="263" t="s">
        <v>82</v>
      </c>
      <c r="F96" s="263"/>
      <c r="G96" s="263"/>
      <c r="H96" s="263"/>
      <c r="I96" s="263"/>
      <c r="J96" s="103"/>
      <c r="K96" s="263" t="s">
        <v>83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'01 - SO-04  Dvojsekce byt...'!J30</f>
        <v>0</v>
      </c>
      <c r="AH96" s="262"/>
      <c r="AI96" s="262"/>
      <c r="AJ96" s="262"/>
      <c r="AK96" s="262"/>
      <c r="AL96" s="262"/>
      <c r="AM96" s="262"/>
      <c r="AN96" s="261">
        <f t="shared" si="0"/>
        <v>0</v>
      </c>
      <c r="AO96" s="262"/>
      <c r="AP96" s="262"/>
      <c r="AQ96" s="104" t="s">
        <v>87</v>
      </c>
      <c r="AR96" s="59"/>
      <c r="AS96" s="105">
        <v>0</v>
      </c>
      <c r="AT96" s="106">
        <f t="shared" si="1"/>
        <v>0</v>
      </c>
      <c r="AU96" s="107">
        <f>'01 - SO-04  Dvojsekce byt...'!P139</f>
        <v>0</v>
      </c>
      <c r="AV96" s="106">
        <f>'01 - SO-04  Dvojsekce byt...'!J33</f>
        <v>0</v>
      </c>
      <c r="AW96" s="106">
        <f>'01 - SO-04  Dvojsekce byt...'!J34</f>
        <v>0</v>
      </c>
      <c r="AX96" s="106">
        <f>'01 - SO-04  Dvojsekce byt...'!J35</f>
        <v>0</v>
      </c>
      <c r="AY96" s="106">
        <f>'01 - SO-04  Dvojsekce byt...'!J36</f>
        <v>0</v>
      </c>
      <c r="AZ96" s="106">
        <f>'01 - SO-04  Dvojsekce byt...'!F33</f>
        <v>0</v>
      </c>
      <c r="BA96" s="106">
        <f>'01 - SO-04  Dvojsekce byt...'!F34</f>
        <v>0</v>
      </c>
      <c r="BB96" s="106">
        <f>'01 - SO-04  Dvojsekce byt...'!F35</f>
        <v>0</v>
      </c>
      <c r="BC96" s="106">
        <f>'01 - SO-04  Dvojsekce byt...'!F36</f>
        <v>0</v>
      </c>
      <c r="BD96" s="108">
        <f>'01 - SO-04  Dvojsekce byt...'!F37</f>
        <v>0</v>
      </c>
      <c r="BT96" s="109" t="s">
        <v>88</v>
      </c>
      <c r="BU96" s="109" t="s">
        <v>89</v>
      </c>
      <c r="BV96" s="109" t="s">
        <v>80</v>
      </c>
      <c r="BW96" s="109" t="s">
        <v>85</v>
      </c>
      <c r="BX96" s="109" t="s">
        <v>5</v>
      </c>
      <c r="CL96" s="109" t="s">
        <v>1</v>
      </c>
      <c r="CM96" s="109" t="s">
        <v>8</v>
      </c>
    </row>
    <row r="97" spans="1:91" s="4" customFormat="1" ht="16.5" customHeight="1">
      <c r="A97" s="102" t="s">
        <v>86</v>
      </c>
      <c r="B97" s="57"/>
      <c r="C97" s="103"/>
      <c r="D97" s="103"/>
      <c r="E97" s="263" t="s">
        <v>90</v>
      </c>
      <c r="F97" s="263"/>
      <c r="G97" s="263"/>
      <c r="H97" s="263"/>
      <c r="I97" s="263"/>
      <c r="J97" s="103"/>
      <c r="K97" s="263" t="s">
        <v>91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'011 - SO-04  Elektroinsta...'!J32</f>
        <v>0</v>
      </c>
      <c r="AH97" s="262"/>
      <c r="AI97" s="262"/>
      <c r="AJ97" s="262"/>
      <c r="AK97" s="262"/>
      <c r="AL97" s="262"/>
      <c r="AM97" s="262"/>
      <c r="AN97" s="261">
        <f t="shared" si="0"/>
        <v>0</v>
      </c>
      <c r="AO97" s="262"/>
      <c r="AP97" s="262"/>
      <c r="AQ97" s="104" t="s">
        <v>87</v>
      </c>
      <c r="AR97" s="59"/>
      <c r="AS97" s="105">
        <v>0</v>
      </c>
      <c r="AT97" s="106">
        <f t="shared" si="1"/>
        <v>0</v>
      </c>
      <c r="AU97" s="107">
        <f>'011 - SO-04  Elektroinsta...'!P125</f>
        <v>0</v>
      </c>
      <c r="AV97" s="106">
        <f>'011 - SO-04  Elektroinsta...'!J35</f>
        <v>0</v>
      </c>
      <c r="AW97" s="106">
        <f>'011 - SO-04  Elektroinsta...'!J36</f>
        <v>0</v>
      </c>
      <c r="AX97" s="106">
        <f>'011 - SO-04  Elektroinsta...'!J37</f>
        <v>0</v>
      </c>
      <c r="AY97" s="106">
        <f>'011 - SO-04  Elektroinsta...'!J38</f>
        <v>0</v>
      </c>
      <c r="AZ97" s="106">
        <f>'011 - SO-04  Elektroinsta...'!F35</f>
        <v>0</v>
      </c>
      <c r="BA97" s="106">
        <f>'011 - SO-04  Elektroinsta...'!F36</f>
        <v>0</v>
      </c>
      <c r="BB97" s="106">
        <f>'011 - SO-04  Elektroinsta...'!F37</f>
        <v>0</v>
      </c>
      <c r="BC97" s="106">
        <f>'011 - SO-04  Elektroinsta...'!F38</f>
        <v>0</v>
      </c>
      <c r="BD97" s="108">
        <f>'011 - SO-04  Elektroinsta...'!F39</f>
        <v>0</v>
      </c>
      <c r="BT97" s="109" t="s">
        <v>88</v>
      </c>
      <c r="BV97" s="109" t="s">
        <v>80</v>
      </c>
      <c r="BW97" s="109" t="s">
        <v>92</v>
      </c>
      <c r="BX97" s="109" t="s">
        <v>85</v>
      </c>
      <c r="CL97" s="109" t="s">
        <v>1</v>
      </c>
    </row>
    <row r="98" spans="1:91" s="7" customFormat="1" ht="24.75" customHeight="1">
      <c r="B98" s="92"/>
      <c r="C98" s="93"/>
      <c r="D98" s="266" t="s">
        <v>93</v>
      </c>
      <c r="E98" s="266"/>
      <c r="F98" s="266"/>
      <c r="G98" s="266"/>
      <c r="H98" s="266"/>
      <c r="I98" s="94"/>
      <c r="J98" s="266" t="s">
        <v>94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67">
        <f>ROUND(SUM(AG99:AG100),0)</f>
        <v>0</v>
      </c>
      <c r="AH98" s="265"/>
      <c r="AI98" s="265"/>
      <c r="AJ98" s="265"/>
      <c r="AK98" s="265"/>
      <c r="AL98" s="265"/>
      <c r="AM98" s="265"/>
      <c r="AN98" s="264">
        <f t="shared" si="0"/>
        <v>0</v>
      </c>
      <c r="AO98" s="265"/>
      <c r="AP98" s="265"/>
      <c r="AQ98" s="95" t="s">
        <v>84</v>
      </c>
      <c r="AR98" s="96"/>
      <c r="AS98" s="97">
        <f>ROUND(SUM(AS99:AS100),0)</f>
        <v>0</v>
      </c>
      <c r="AT98" s="98">
        <f t="shared" si="1"/>
        <v>0</v>
      </c>
      <c r="AU98" s="99">
        <f>ROUND(SUM(AU99:AU100),5)</f>
        <v>0</v>
      </c>
      <c r="AV98" s="98">
        <f>ROUND(AZ98*L29,0)</f>
        <v>0</v>
      </c>
      <c r="AW98" s="98">
        <f>ROUND(BA98*L30,0)</f>
        <v>0</v>
      </c>
      <c r="AX98" s="98">
        <f>ROUND(BB98*L29,0)</f>
        <v>0</v>
      </c>
      <c r="AY98" s="98">
        <f>ROUND(BC98*L30,0)</f>
        <v>0</v>
      </c>
      <c r="AZ98" s="98">
        <f>ROUND(SUM(AZ99:AZ100),0)</f>
        <v>0</v>
      </c>
      <c r="BA98" s="98">
        <f>ROUND(SUM(BA99:BA100),0)</f>
        <v>0</v>
      </c>
      <c r="BB98" s="98">
        <f>ROUND(SUM(BB99:BB100),0)</f>
        <v>0</v>
      </c>
      <c r="BC98" s="98">
        <f>ROUND(SUM(BC99:BC100),0)</f>
        <v>0</v>
      </c>
      <c r="BD98" s="100">
        <f>ROUND(SUM(BD99:BD100),0)</f>
        <v>0</v>
      </c>
      <c r="BS98" s="101" t="s">
        <v>77</v>
      </c>
      <c r="BT98" s="101" t="s">
        <v>8</v>
      </c>
      <c r="BV98" s="101" t="s">
        <v>80</v>
      </c>
      <c r="BW98" s="101" t="s">
        <v>95</v>
      </c>
      <c r="BX98" s="101" t="s">
        <v>5</v>
      </c>
      <c r="CL98" s="101" t="s">
        <v>1</v>
      </c>
      <c r="CM98" s="101" t="s">
        <v>8</v>
      </c>
    </row>
    <row r="99" spans="1:91" s="4" customFormat="1" ht="23.25" customHeight="1">
      <c r="A99" s="102" t="s">
        <v>86</v>
      </c>
      <c r="B99" s="57"/>
      <c r="C99" s="103"/>
      <c r="D99" s="103"/>
      <c r="E99" s="263" t="s">
        <v>93</v>
      </c>
      <c r="F99" s="263"/>
      <c r="G99" s="263"/>
      <c r="H99" s="263"/>
      <c r="I99" s="263"/>
      <c r="J99" s="103"/>
      <c r="K99" s="263" t="s">
        <v>94</v>
      </c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61">
        <f>'02 - SO-05  Dvojsekce, by...'!J30</f>
        <v>0</v>
      </c>
      <c r="AH99" s="262"/>
      <c r="AI99" s="262"/>
      <c r="AJ99" s="262"/>
      <c r="AK99" s="262"/>
      <c r="AL99" s="262"/>
      <c r="AM99" s="262"/>
      <c r="AN99" s="261">
        <f t="shared" si="0"/>
        <v>0</v>
      </c>
      <c r="AO99" s="262"/>
      <c r="AP99" s="262"/>
      <c r="AQ99" s="104" t="s">
        <v>87</v>
      </c>
      <c r="AR99" s="59"/>
      <c r="AS99" s="105">
        <v>0</v>
      </c>
      <c r="AT99" s="106">
        <f t="shared" si="1"/>
        <v>0</v>
      </c>
      <c r="AU99" s="107">
        <f>'02 - SO-05  Dvojsekce, by...'!P139</f>
        <v>0</v>
      </c>
      <c r="AV99" s="106">
        <f>'02 - SO-05  Dvojsekce, by...'!J33</f>
        <v>0</v>
      </c>
      <c r="AW99" s="106">
        <f>'02 - SO-05  Dvojsekce, by...'!J34</f>
        <v>0</v>
      </c>
      <c r="AX99" s="106">
        <f>'02 - SO-05  Dvojsekce, by...'!J35</f>
        <v>0</v>
      </c>
      <c r="AY99" s="106">
        <f>'02 - SO-05  Dvojsekce, by...'!J36</f>
        <v>0</v>
      </c>
      <c r="AZ99" s="106">
        <f>'02 - SO-05  Dvojsekce, by...'!F33</f>
        <v>0</v>
      </c>
      <c r="BA99" s="106">
        <f>'02 - SO-05  Dvojsekce, by...'!F34</f>
        <v>0</v>
      </c>
      <c r="BB99" s="106">
        <f>'02 - SO-05  Dvojsekce, by...'!F35</f>
        <v>0</v>
      </c>
      <c r="BC99" s="106">
        <f>'02 - SO-05  Dvojsekce, by...'!F36</f>
        <v>0</v>
      </c>
      <c r="BD99" s="108">
        <f>'02 - SO-05  Dvojsekce, by...'!F37</f>
        <v>0</v>
      </c>
      <c r="BT99" s="109" t="s">
        <v>88</v>
      </c>
      <c r="BU99" s="109" t="s">
        <v>89</v>
      </c>
      <c r="BV99" s="109" t="s">
        <v>80</v>
      </c>
      <c r="BW99" s="109" t="s">
        <v>95</v>
      </c>
      <c r="BX99" s="109" t="s">
        <v>5</v>
      </c>
      <c r="CL99" s="109" t="s">
        <v>1</v>
      </c>
      <c r="CM99" s="109" t="s">
        <v>8</v>
      </c>
    </row>
    <row r="100" spans="1:91" s="4" customFormat="1" ht="16.5" customHeight="1">
      <c r="A100" s="102" t="s">
        <v>86</v>
      </c>
      <c r="B100" s="57"/>
      <c r="C100" s="103"/>
      <c r="D100" s="103"/>
      <c r="E100" s="263" t="s">
        <v>96</v>
      </c>
      <c r="F100" s="263"/>
      <c r="G100" s="263"/>
      <c r="H100" s="263"/>
      <c r="I100" s="263"/>
      <c r="J100" s="103"/>
      <c r="K100" s="263" t="s">
        <v>97</v>
      </c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61">
        <f>'021 - SO-05  Elektroinsta...'!J32</f>
        <v>0</v>
      </c>
      <c r="AH100" s="262"/>
      <c r="AI100" s="262"/>
      <c r="AJ100" s="262"/>
      <c r="AK100" s="262"/>
      <c r="AL100" s="262"/>
      <c r="AM100" s="262"/>
      <c r="AN100" s="261">
        <f t="shared" si="0"/>
        <v>0</v>
      </c>
      <c r="AO100" s="262"/>
      <c r="AP100" s="262"/>
      <c r="AQ100" s="104" t="s">
        <v>87</v>
      </c>
      <c r="AR100" s="59"/>
      <c r="AS100" s="105">
        <v>0</v>
      </c>
      <c r="AT100" s="106">
        <f t="shared" si="1"/>
        <v>0</v>
      </c>
      <c r="AU100" s="107">
        <f>'021 - SO-05  Elektroinsta...'!P125</f>
        <v>0</v>
      </c>
      <c r="AV100" s="106">
        <f>'021 - SO-05  Elektroinsta...'!J35</f>
        <v>0</v>
      </c>
      <c r="AW100" s="106">
        <f>'021 - SO-05  Elektroinsta...'!J36</f>
        <v>0</v>
      </c>
      <c r="AX100" s="106">
        <f>'021 - SO-05  Elektroinsta...'!J37</f>
        <v>0</v>
      </c>
      <c r="AY100" s="106">
        <f>'021 - SO-05  Elektroinsta...'!J38</f>
        <v>0</v>
      </c>
      <c r="AZ100" s="106">
        <f>'021 - SO-05  Elektroinsta...'!F35</f>
        <v>0</v>
      </c>
      <c r="BA100" s="106">
        <f>'021 - SO-05  Elektroinsta...'!F36</f>
        <v>0</v>
      </c>
      <c r="BB100" s="106">
        <f>'021 - SO-05  Elektroinsta...'!F37</f>
        <v>0</v>
      </c>
      <c r="BC100" s="106">
        <f>'021 - SO-05  Elektroinsta...'!F38</f>
        <v>0</v>
      </c>
      <c r="BD100" s="108">
        <f>'021 - SO-05  Elektroinsta...'!F39</f>
        <v>0</v>
      </c>
      <c r="BT100" s="109" t="s">
        <v>88</v>
      </c>
      <c r="BV100" s="109" t="s">
        <v>80</v>
      </c>
      <c r="BW100" s="109" t="s">
        <v>98</v>
      </c>
      <c r="BX100" s="109" t="s">
        <v>95</v>
      </c>
      <c r="CL100" s="109" t="s">
        <v>1</v>
      </c>
    </row>
    <row r="101" spans="1:91" s="7" customFormat="1" ht="16.5" customHeight="1">
      <c r="A101" s="102" t="s">
        <v>86</v>
      </c>
      <c r="B101" s="92"/>
      <c r="C101" s="93"/>
      <c r="D101" s="266" t="s">
        <v>99</v>
      </c>
      <c r="E101" s="266"/>
      <c r="F101" s="266"/>
      <c r="G101" s="266"/>
      <c r="H101" s="266"/>
      <c r="I101" s="94"/>
      <c r="J101" s="266" t="s">
        <v>100</v>
      </c>
      <c r="K101" s="266"/>
      <c r="L101" s="266"/>
      <c r="M101" s="266"/>
      <c r="N101" s="266"/>
      <c r="O101" s="266"/>
      <c r="P101" s="266"/>
      <c r="Q101" s="266"/>
      <c r="R101" s="266"/>
      <c r="S101" s="266"/>
      <c r="T101" s="266"/>
      <c r="U101" s="266"/>
      <c r="V101" s="266"/>
      <c r="W101" s="266"/>
      <c r="X101" s="266"/>
      <c r="Y101" s="266"/>
      <c r="Z101" s="266"/>
      <c r="AA101" s="266"/>
      <c r="AB101" s="266"/>
      <c r="AC101" s="266"/>
      <c r="AD101" s="266"/>
      <c r="AE101" s="266"/>
      <c r="AF101" s="266"/>
      <c r="AG101" s="264">
        <f>'03 - Vedlejší a ostatní r...'!J30</f>
        <v>0</v>
      </c>
      <c r="AH101" s="265"/>
      <c r="AI101" s="265"/>
      <c r="AJ101" s="265"/>
      <c r="AK101" s="265"/>
      <c r="AL101" s="265"/>
      <c r="AM101" s="265"/>
      <c r="AN101" s="264">
        <f t="shared" si="0"/>
        <v>0</v>
      </c>
      <c r="AO101" s="265"/>
      <c r="AP101" s="265"/>
      <c r="AQ101" s="95" t="s">
        <v>84</v>
      </c>
      <c r="AR101" s="96"/>
      <c r="AS101" s="110">
        <v>0</v>
      </c>
      <c r="AT101" s="111">
        <f t="shared" si="1"/>
        <v>0</v>
      </c>
      <c r="AU101" s="112">
        <f>'03 - Vedlejší a ostatní r...'!P121</f>
        <v>0</v>
      </c>
      <c r="AV101" s="111">
        <f>'03 - Vedlejší a ostatní r...'!J33</f>
        <v>0</v>
      </c>
      <c r="AW101" s="111">
        <f>'03 - Vedlejší a ostatní r...'!J34</f>
        <v>0</v>
      </c>
      <c r="AX101" s="111">
        <f>'03 - Vedlejší a ostatní r...'!J35</f>
        <v>0</v>
      </c>
      <c r="AY101" s="111">
        <f>'03 - Vedlejší a ostatní r...'!J36</f>
        <v>0</v>
      </c>
      <c r="AZ101" s="111">
        <f>'03 - Vedlejší a ostatní r...'!F33</f>
        <v>0</v>
      </c>
      <c r="BA101" s="111">
        <f>'03 - Vedlejší a ostatní r...'!F34</f>
        <v>0</v>
      </c>
      <c r="BB101" s="111">
        <f>'03 - Vedlejší a ostatní r...'!F35</f>
        <v>0</v>
      </c>
      <c r="BC101" s="111">
        <f>'03 - Vedlejší a ostatní r...'!F36</f>
        <v>0</v>
      </c>
      <c r="BD101" s="113">
        <f>'03 - Vedlejší a ostatní r...'!F37</f>
        <v>0</v>
      </c>
      <c r="BT101" s="101" t="s">
        <v>8</v>
      </c>
      <c r="BV101" s="101" t="s">
        <v>80</v>
      </c>
      <c r="BW101" s="101" t="s">
        <v>101</v>
      </c>
      <c r="BX101" s="101" t="s">
        <v>5</v>
      </c>
      <c r="CL101" s="101" t="s">
        <v>1</v>
      </c>
      <c r="CM101" s="101" t="s">
        <v>8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wJyeqXSgOPUFUlLKu7lGoPSDth8v50+N4mh75TSk6lBkPX0WHP4OMgivPi1PDP3xDUAA85wat6fn//1xvDkZKg==" saltValue="HsNdm3E7HyP8jigHgpVN5RIIOLGE5eTslFttciay2Su76tPi28nuJrZH58YmPz/uZLjpWpB15438ZvjZ7zQWvQ==" spinCount="100000" sheet="1" objects="1" scenarios="1" formatColumns="0" formatRows="0"/>
  <mergeCells count="66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E96:I96"/>
    <mergeCell ref="K96:AF96"/>
    <mergeCell ref="AG96:AM96"/>
    <mergeCell ref="K97:AF97"/>
    <mergeCell ref="AN97:AP97"/>
    <mergeCell ref="E97:I97"/>
    <mergeCell ref="AG97:AM97"/>
    <mergeCell ref="D98:H98"/>
    <mergeCell ref="J98:AF98"/>
    <mergeCell ref="AN99:AP99"/>
    <mergeCell ref="AG99:AM99"/>
    <mergeCell ref="E99:I99"/>
    <mergeCell ref="K99:AF99"/>
    <mergeCell ref="E100:I100"/>
    <mergeCell ref="K100:AF100"/>
    <mergeCell ref="AN101:AP101"/>
    <mergeCell ref="AG101:AM101"/>
    <mergeCell ref="D101:H101"/>
    <mergeCell ref="J101:AF101"/>
    <mergeCell ref="W30:AE30"/>
    <mergeCell ref="AK30:AO30"/>
    <mergeCell ref="L30:P30"/>
    <mergeCell ref="AK31:AO31"/>
    <mergeCell ref="AN100:AP100"/>
    <mergeCell ref="AG100:AM100"/>
    <mergeCell ref="AG98:AM98"/>
    <mergeCell ref="AN98:AP98"/>
    <mergeCell ref="AN96:AP96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01 - SO-04  Dvojsekce byt...'!C2" display="/" xr:uid="{00000000-0004-0000-0000-000000000000}"/>
    <hyperlink ref="A97" location="'011 - SO-04  Elektroinsta...'!C2" display="/" xr:uid="{00000000-0004-0000-0000-000001000000}"/>
    <hyperlink ref="A99" location="'02 - SO-05  Dvojsekce, by...'!C2" display="/" xr:uid="{00000000-0004-0000-0000-000002000000}"/>
    <hyperlink ref="A100" location="'021 - SO-05  Elektroinsta...'!C2" display="/" xr:uid="{00000000-0004-0000-0000-000003000000}"/>
    <hyperlink ref="A101" location="'03 - Vedlejší a ostatní r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85"/>
  <sheetViews>
    <sheetView showGridLines="0" topLeftCell="A221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6" t="s">
        <v>85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" customHeight="1">
      <c r="B4" s="19"/>
      <c r="D4" s="116" t="s">
        <v>102</v>
      </c>
      <c r="L4" s="19"/>
      <c r="M4" s="117" t="s">
        <v>11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9" t="str">
        <f>'Rekapitulace stavby'!K6</f>
        <v>Zateplení panelových domů Sušice II - 1.etapa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8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104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4. 1. 2022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5" t="s">
        <v>1</v>
      </c>
      <c r="F27" s="295"/>
      <c r="G27" s="295"/>
      <c r="H27" s="29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33"/>
      <c r="J30" s="125">
        <f>ROUND(J139,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6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42</v>
      </c>
      <c r="E33" s="118" t="s">
        <v>43</v>
      </c>
      <c r="F33" s="128">
        <f>ROUND((SUM(BE139:BE584)),  0)</f>
        <v>0</v>
      </c>
      <c r="G33" s="33"/>
      <c r="H33" s="33"/>
      <c r="I33" s="129">
        <v>0.21</v>
      </c>
      <c r="J33" s="128">
        <f>ROUND(((SUM(BE139:BE584))*I33),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44</v>
      </c>
      <c r="F34" s="128">
        <f>ROUND((SUM(BF139:BF584)),  0)</f>
        <v>0</v>
      </c>
      <c r="G34" s="33"/>
      <c r="H34" s="33"/>
      <c r="I34" s="129">
        <v>0.15</v>
      </c>
      <c r="J34" s="128">
        <f>ROUND(((SUM(BF139:BF584))*I34),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45</v>
      </c>
      <c r="F35" s="128">
        <f>ROUND((SUM(BG139:BG584)),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46</v>
      </c>
      <c r="F36" s="128">
        <f>ROUND((SUM(BH139:BH584)),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47</v>
      </c>
      <c r="F37" s="128">
        <f>ROUND((SUM(BI139:BI584)),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Zateplení panelových domů Sušice II - 1.etapa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5" t="str">
        <f>E9</f>
        <v>01 - SO-04  Dvojsekce bytový dům č.p. 718, 719, Sušice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4. 1. 2022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106</v>
      </c>
      <c r="D94" s="149"/>
      <c r="E94" s="149"/>
      <c r="F94" s="149"/>
      <c r="G94" s="149"/>
      <c r="H94" s="149"/>
      <c r="I94" s="149"/>
      <c r="J94" s="150" t="s">
        <v>107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51" t="s">
        <v>108</v>
      </c>
      <c r="D96" s="35"/>
      <c r="E96" s="35"/>
      <c r="F96" s="35"/>
      <c r="G96" s="35"/>
      <c r="H96" s="35"/>
      <c r="I96" s="35"/>
      <c r="J96" s="83">
        <f>J139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" customHeight="1">
      <c r="B97" s="152"/>
      <c r="C97" s="153"/>
      <c r="D97" s="154" t="s">
        <v>110</v>
      </c>
      <c r="E97" s="155"/>
      <c r="F97" s="155"/>
      <c r="G97" s="155"/>
      <c r="H97" s="155"/>
      <c r="I97" s="155"/>
      <c r="J97" s="156">
        <f>J140</f>
        <v>0</v>
      </c>
      <c r="K97" s="153"/>
      <c r="L97" s="157"/>
    </row>
    <row r="98" spans="2:12" s="10" customFormat="1" ht="19.95" customHeight="1">
      <c r="B98" s="158"/>
      <c r="C98" s="103"/>
      <c r="D98" s="159" t="s">
        <v>111</v>
      </c>
      <c r="E98" s="160"/>
      <c r="F98" s="160"/>
      <c r="G98" s="160"/>
      <c r="H98" s="160"/>
      <c r="I98" s="160"/>
      <c r="J98" s="161">
        <f>J141</f>
        <v>0</v>
      </c>
      <c r="K98" s="103"/>
      <c r="L98" s="162"/>
    </row>
    <row r="99" spans="2:12" s="10" customFormat="1" ht="19.95" customHeight="1">
      <c r="B99" s="158"/>
      <c r="C99" s="103"/>
      <c r="D99" s="159" t="s">
        <v>112</v>
      </c>
      <c r="E99" s="160"/>
      <c r="F99" s="160"/>
      <c r="G99" s="160"/>
      <c r="H99" s="160"/>
      <c r="I99" s="160"/>
      <c r="J99" s="161">
        <f>J152</f>
        <v>0</v>
      </c>
      <c r="K99" s="103"/>
      <c r="L99" s="162"/>
    </row>
    <row r="100" spans="2:12" s="10" customFormat="1" ht="19.95" customHeight="1">
      <c r="B100" s="158"/>
      <c r="C100" s="103"/>
      <c r="D100" s="159" t="s">
        <v>113</v>
      </c>
      <c r="E100" s="160"/>
      <c r="F100" s="160"/>
      <c r="G100" s="160"/>
      <c r="H100" s="160"/>
      <c r="I100" s="160"/>
      <c r="J100" s="161">
        <f>J159</f>
        <v>0</v>
      </c>
      <c r="K100" s="103"/>
      <c r="L100" s="162"/>
    </row>
    <row r="101" spans="2:12" s="10" customFormat="1" ht="19.95" customHeight="1">
      <c r="B101" s="158"/>
      <c r="C101" s="103"/>
      <c r="D101" s="159" t="s">
        <v>114</v>
      </c>
      <c r="E101" s="160"/>
      <c r="F101" s="160"/>
      <c r="G101" s="160"/>
      <c r="H101" s="160"/>
      <c r="I101" s="160"/>
      <c r="J101" s="161">
        <f>J165</f>
        <v>0</v>
      </c>
      <c r="K101" s="103"/>
      <c r="L101" s="162"/>
    </row>
    <row r="102" spans="2:12" s="10" customFormat="1" ht="19.95" customHeight="1">
      <c r="B102" s="158"/>
      <c r="C102" s="103"/>
      <c r="D102" s="159" t="s">
        <v>115</v>
      </c>
      <c r="E102" s="160"/>
      <c r="F102" s="160"/>
      <c r="G102" s="160"/>
      <c r="H102" s="160"/>
      <c r="I102" s="160"/>
      <c r="J102" s="161">
        <f>J175</f>
        <v>0</v>
      </c>
      <c r="K102" s="103"/>
      <c r="L102" s="162"/>
    </row>
    <row r="103" spans="2:12" s="10" customFormat="1" ht="19.95" customHeight="1">
      <c r="B103" s="158"/>
      <c r="C103" s="103"/>
      <c r="D103" s="159" t="s">
        <v>116</v>
      </c>
      <c r="E103" s="160"/>
      <c r="F103" s="160"/>
      <c r="G103" s="160"/>
      <c r="H103" s="160"/>
      <c r="I103" s="160"/>
      <c r="J103" s="161">
        <f>J327</f>
        <v>0</v>
      </c>
      <c r="K103" s="103"/>
      <c r="L103" s="162"/>
    </row>
    <row r="104" spans="2:12" s="10" customFormat="1" ht="19.95" customHeight="1">
      <c r="B104" s="158"/>
      <c r="C104" s="103"/>
      <c r="D104" s="159" t="s">
        <v>117</v>
      </c>
      <c r="E104" s="160"/>
      <c r="F104" s="160"/>
      <c r="G104" s="160"/>
      <c r="H104" s="160"/>
      <c r="I104" s="160"/>
      <c r="J104" s="161">
        <f>J342</f>
        <v>0</v>
      </c>
      <c r="K104" s="103"/>
      <c r="L104" s="162"/>
    </row>
    <row r="105" spans="2:12" s="10" customFormat="1" ht="19.95" customHeight="1">
      <c r="B105" s="158"/>
      <c r="C105" s="103"/>
      <c r="D105" s="159" t="s">
        <v>118</v>
      </c>
      <c r="E105" s="160"/>
      <c r="F105" s="160"/>
      <c r="G105" s="160"/>
      <c r="H105" s="160"/>
      <c r="I105" s="160"/>
      <c r="J105" s="161">
        <f>J350</f>
        <v>0</v>
      </c>
      <c r="K105" s="103"/>
      <c r="L105" s="162"/>
    </row>
    <row r="106" spans="2:12" s="10" customFormat="1" ht="19.95" customHeight="1">
      <c r="B106" s="158"/>
      <c r="C106" s="103"/>
      <c r="D106" s="159" t="s">
        <v>119</v>
      </c>
      <c r="E106" s="160"/>
      <c r="F106" s="160"/>
      <c r="G106" s="160"/>
      <c r="H106" s="160"/>
      <c r="I106" s="160"/>
      <c r="J106" s="161">
        <f>J382</f>
        <v>0</v>
      </c>
      <c r="K106" s="103"/>
      <c r="L106" s="162"/>
    </row>
    <row r="107" spans="2:12" s="10" customFormat="1" ht="19.95" customHeight="1">
      <c r="B107" s="158"/>
      <c r="C107" s="103"/>
      <c r="D107" s="159" t="s">
        <v>120</v>
      </c>
      <c r="E107" s="160"/>
      <c r="F107" s="160"/>
      <c r="G107" s="160"/>
      <c r="H107" s="160"/>
      <c r="I107" s="160"/>
      <c r="J107" s="161">
        <f>J395</f>
        <v>0</v>
      </c>
      <c r="K107" s="103"/>
      <c r="L107" s="162"/>
    </row>
    <row r="108" spans="2:12" s="10" customFormat="1" ht="19.95" customHeight="1">
      <c r="B108" s="158"/>
      <c r="C108" s="103"/>
      <c r="D108" s="159" t="s">
        <v>121</v>
      </c>
      <c r="E108" s="160"/>
      <c r="F108" s="160"/>
      <c r="G108" s="160"/>
      <c r="H108" s="160"/>
      <c r="I108" s="160"/>
      <c r="J108" s="161">
        <f>J409</f>
        <v>0</v>
      </c>
      <c r="K108" s="103"/>
      <c r="L108" s="162"/>
    </row>
    <row r="109" spans="2:12" s="9" customFormat="1" ht="24.9" customHeight="1">
      <c r="B109" s="152"/>
      <c r="C109" s="153"/>
      <c r="D109" s="154" t="s">
        <v>122</v>
      </c>
      <c r="E109" s="155"/>
      <c r="F109" s="155"/>
      <c r="G109" s="155"/>
      <c r="H109" s="155"/>
      <c r="I109" s="155"/>
      <c r="J109" s="156">
        <f>J411</f>
        <v>0</v>
      </c>
      <c r="K109" s="153"/>
      <c r="L109" s="157"/>
    </row>
    <row r="110" spans="2:12" s="10" customFormat="1" ht="19.95" customHeight="1">
      <c r="B110" s="158"/>
      <c r="C110" s="103"/>
      <c r="D110" s="159" t="s">
        <v>123</v>
      </c>
      <c r="E110" s="160"/>
      <c r="F110" s="160"/>
      <c r="G110" s="160"/>
      <c r="H110" s="160"/>
      <c r="I110" s="160"/>
      <c r="J110" s="161">
        <f>J412</f>
        <v>0</v>
      </c>
      <c r="K110" s="103"/>
      <c r="L110" s="162"/>
    </row>
    <row r="111" spans="2:12" s="10" customFormat="1" ht="19.95" customHeight="1">
      <c r="B111" s="158"/>
      <c r="C111" s="103"/>
      <c r="D111" s="159" t="s">
        <v>124</v>
      </c>
      <c r="E111" s="160"/>
      <c r="F111" s="160"/>
      <c r="G111" s="160"/>
      <c r="H111" s="160"/>
      <c r="I111" s="160"/>
      <c r="J111" s="161">
        <f>J444</f>
        <v>0</v>
      </c>
      <c r="K111" s="103"/>
      <c r="L111" s="162"/>
    </row>
    <row r="112" spans="2:12" s="10" customFormat="1" ht="19.95" customHeight="1">
      <c r="B112" s="158"/>
      <c r="C112" s="103"/>
      <c r="D112" s="159" t="s">
        <v>125</v>
      </c>
      <c r="E112" s="160"/>
      <c r="F112" s="160"/>
      <c r="G112" s="160"/>
      <c r="H112" s="160"/>
      <c r="I112" s="160"/>
      <c r="J112" s="161">
        <f>J450</f>
        <v>0</v>
      </c>
      <c r="K112" s="103"/>
      <c r="L112" s="162"/>
    </row>
    <row r="113" spans="1:31" s="10" customFormat="1" ht="19.95" customHeight="1">
      <c r="B113" s="158"/>
      <c r="C113" s="103"/>
      <c r="D113" s="159" t="s">
        <v>126</v>
      </c>
      <c r="E113" s="160"/>
      <c r="F113" s="160"/>
      <c r="G113" s="160"/>
      <c r="H113" s="160"/>
      <c r="I113" s="160"/>
      <c r="J113" s="161">
        <f>J452</f>
        <v>0</v>
      </c>
      <c r="K113" s="103"/>
      <c r="L113" s="162"/>
    </row>
    <row r="114" spans="1:31" s="10" customFormat="1" ht="19.95" customHeight="1">
      <c r="B114" s="158"/>
      <c r="C114" s="103"/>
      <c r="D114" s="159" t="s">
        <v>127</v>
      </c>
      <c r="E114" s="160"/>
      <c r="F114" s="160"/>
      <c r="G114" s="160"/>
      <c r="H114" s="160"/>
      <c r="I114" s="160"/>
      <c r="J114" s="161">
        <f>J461</f>
        <v>0</v>
      </c>
      <c r="K114" s="103"/>
      <c r="L114" s="162"/>
    </row>
    <row r="115" spans="1:31" s="10" customFormat="1" ht="19.95" customHeight="1">
      <c r="B115" s="158"/>
      <c r="C115" s="103"/>
      <c r="D115" s="159" t="s">
        <v>128</v>
      </c>
      <c r="E115" s="160"/>
      <c r="F115" s="160"/>
      <c r="G115" s="160"/>
      <c r="H115" s="160"/>
      <c r="I115" s="160"/>
      <c r="J115" s="161">
        <f>J504</f>
        <v>0</v>
      </c>
      <c r="K115" s="103"/>
      <c r="L115" s="162"/>
    </row>
    <row r="116" spans="1:31" s="10" customFormat="1" ht="19.95" customHeight="1">
      <c r="B116" s="158"/>
      <c r="C116" s="103"/>
      <c r="D116" s="159" t="s">
        <v>129</v>
      </c>
      <c r="E116" s="160"/>
      <c r="F116" s="160"/>
      <c r="G116" s="160"/>
      <c r="H116" s="160"/>
      <c r="I116" s="160"/>
      <c r="J116" s="161">
        <f>J512</f>
        <v>0</v>
      </c>
      <c r="K116" s="103"/>
      <c r="L116" s="162"/>
    </row>
    <row r="117" spans="1:31" s="10" customFormat="1" ht="19.95" customHeight="1">
      <c r="B117" s="158"/>
      <c r="C117" s="103"/>
      <c r="D117" s="159" t="s">
        <v>130</v>
      </c>
      <c r="E117" s="160"/>
      <c r="F117" s="160"/>
      <c r="G117" s="160"/>
      <c r="H117" s="160"/>
      <c r="I117" s="160"/>
      <c r="J117" s="161">
        <f>J531</f>
        <v>0</v>
      </c>
      <c r="K117" s="103"/>
      <c r="L117" s="162"/>
    </row>
    <row r="118" spans="1:31" s="10" customFormat="1" ht="19.95" customHeight="1">
      <c r="B118" s="158"/>
      <c r="C118" s="103"/>
      <c r="D118" s="159" t="s">
        <v>131</v>
      </c>
      <c r="E118" s="160"/>
      <c r="F118" s="160"/>
      <c r="G118" s="160"/>
      <c r="H118" s="160"/>
      <c r="I118" s="160"/>
      <c r="J118" s="161">
        <f>J565</f>
        <v>0</v>
      </c>
      <c r="K118" s="103"/>
      <c r="L118" s="162"/>
    </row>
    <row r="119" spans="1:31" s="10" customFormat="1" ht="19.95" customHeight="1">
      <c r="B119" s="158"/>
      <c r="C119" s="103"/>
      <c r="D119" s="159" t="s">
        <v>132</v>
      </c>
      <c r="E119" s="160"/>
      <c r="F119" s="160"/>
      <c r="G119" s="160"/>
      <c r="H119" s="160"/>
      <c r="I119" s="160"/>
      <c r="J119" s="161">
        <f>J580</f>
        <v>0</v>
      </c>
      <c r="K119" s="103"/>
      <c r="L119" s="162"/>
    </row>
    <row r="120" spans="1:31" s="2" customFormat="1" ht="21.7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" customHeight="1">
      <c r="A121" s="3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6.9" customHeight="1">
      <c r="A125" s="33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" customHeight="1">
      <c r="A126" s="33"/>
      <c r="B126" s="34"/>
      <c r="C126" s="22" t="s">
        <v>133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17</v>
      </c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287" t="str">
        <f>E7</f>
        <v>Zateplení panelových domů Sušice II - 1.etapa</v>
      </c>
      <c r="F129" s="288"/>
      <c r="G129" s="288"/>
      <c r="H129" s="288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103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275" t="str">
        <f>E9</f>
        <v>01 - SO-04  Dvojsekce bytový dům č.p. 718, 719, Sušice</v>
      </c>
      <c r="F131" s="286"/>
      <c r="G131" s="286"/>
      <c r="H131" s="286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21</v>
      </c>
      <c r="D133" s="35"/>
      <c r="E133" s="35"/>
      <c r="F133" s="26" t="str">
        <f>F12</f>
        <v>Sušice</v>
      </c>
      <c r="G133" s="35"/>
      <c r="H133" s="35"/>
      <c r="I133" s="28" t="s">
        <v>23</v>
      </c>
      <c r="J133" s="65" t="str">
        <f>IF(J12="","",J12)</f>
        <v>4. 1. 2022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15" customHeight="1">
      <c r="A135" s="33"/>
      <c r="B135" s="34"/>
      <c r="C135" s="28" t="s">
        <v>25</v>
      </c>
      <c r="D135" s="35"/>
      <c r="E135" s="35"/>
      <c r="F135" s="26" t="str">
        <f>E15</f>
        <v>Město Sušice</v>
      </c>
      <c r="G135" s="35"/>
      <c r="H135" s="35"/>
      <c r="I135" s="28" t="s">
        <v>31</v>
      </c>
      <c r="J135" s="31" t="str">
        <f>E21</f>
        <v>Ing. Jan Prášek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15" customHeight="1">
      <c r="A136" s="33"/>
      <c r="B136" s="34"/>
      <c r="C136" s="28" t="s">
        <v>29</v>
      </c>
      <c r="D136" s="35"/>
      <c r="E136" s="35"/>
      <c r="F136" s="26" t="str">
        <f>IF(E18="","",E18)</f>
        <v>Vyplň údaj</v>
      </c>
      <c r="G136" s="35"/>
      <c r="H136" s="35"/>
      <c r="I136" s="28" t="s">
        <v>34</v>
      </c>
      <c r="J136" s="31" t="str">
        <f>E24</f>
        <v>Pavel Hrba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35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63"/>
      <c r="B138" s="164"/>
      <c r="C138" s="165" t="s">
        <v>134</v>
      </c>
      <c r="D138" s="166" t="s">
        <v>63</v>
      </c>
      <c r="E138" s="166" t="s">
        <v>59</v>
      </c>
      <c r="F138" s="166" t="s">
        <v>60</v>
      </c>
      <c r="G138" s="166" t="s">
        <v>135</v>
      </c>
      <c r="H138" s="166" t="s">
        <v>136</v>
      </c>
      <c r="I138" s="166" t="s">
        <v>137</v>
      </c>
      <c r="J138" s="166" t="s">
        <v>107</v>
      </c>
      <c r="K138" s="167" t="s">
        <v>138</v>
      </c>
      <c r="L138" s="168"/>
      <c r="M138" s="74" t="s">
        <v>1</v>
      </c>
      <c r="N138" s="75" t="s">
        <v>42</v>
      </c>
      <c r="O138" s="75" t="s">
        <v>139</v>
      </c>
      <c r="P138" s="75" t="s">
        <v>140</v>
      </c>
      <c r="Q138" s="75" t="s">
        <v>141</v>
      </c>
      <c r="R138" s="75" t="s">
        <v>142</v>
      </c>
      <c r="S138" s="75" t="s">
        <v>143</v>
      </c>
      <c r="T138" s="76" t="s">
        <v>144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</row>
    <row r="139" spans="1:65" s="2" customFormat="1" ht="22.95" customHeight="1">
      <c r="A139" s="33"/>
      <c r="B139" s="34"/>
      <c r="C139" s="81" t="s">
        <v>145</v>
      </c>
      <c r="D139" s="35"/>
      <c r="E139" s="35"/>
      <c r="F139" s="35"/>
      <c r="G139" s="35"/>
      <c r="H139" s="35"/>
      <c r="I139" s="35"/>
      <c r="J139" s="169">
        <f>BK139</f>
        <v>0</v>
      </c>
      <c r="K139" s="35"/>
      <c r="L139" s="38"/>
      <c r="M139" s="77"/>
      <c r="N139" s="170"/>
      <c r="O139" s="78"/>
      <c r="P139" s="171">
        <f>P140+P411</f>
        <v>0</v>
      </c>
      <c r="Q139" s="78"/>
      <c r="R139" s="171">
        <f>R140+R411</f>
        <v>134.32451509000001</v>
      </c>
      <c r="S139" s="78"/>
      <c r="T139" s="172">
        <f>T140+T411</f>
        <v>63.653787699999995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77</v>
      </c>
      <c r="AU139" s="16" t="s">
        <v>109</v>
      </c>
      <c r="BK139" s="173">
        <f>BK140+BK411</f>
        <v>0</v>
      </c>
    </row>
    <row r="140" spans="1:65" s="12" customFormat="1" ht="25.95" customHeight="1">
      <c r="B140" s="174"/>
      <c r="C140" s="175"/>
      <c r="D140" s="176" t="s">
        <v>77</v>
      </c>
      <c r="E140" s="177" t="s">
        <v>146</v>
      </c>
      <c r="F140" s="177" t="s">
        <v>147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P141+P152+P159+P165+P175+P327+P342+P350+P382+P395+P409</f>
        <v>0</v>
      </c>
      <c r="Q140" s="182"/>
      <c r="R140" s="183">
        <f>R141+R152+R159+R165+R175+R327+R342+R350+R382+R395+R409</f>
        <v>120.88838253</v>
      </c>
      <c r="S140" s="182"/>
      <c r="T140" s="184">
        <f>T141+T152+T159+T165+T175+T327+T342+T350+T382+T395+T409</f>
        <v>58.531635999999999</v>
      </c>
      <c r="AR140" s="185" t="s">
        <v>8</v>
      </c>
      <c r="AT140" s="186" t="s">
        <v>77</v>
      </c>
      <c r="AU140" s="186" t="s">
        <v>78</v>
      </c>
      <c r="AY140" s="185" t="s">
        <v>148</v>
      </c>
      <c r="BK140" s="187">
        <f>BK141+BK152+BK159+BK165+BK175+BK327+BK342+BK350+BK382+BK395+BK409</f>
        <v>0</v>
      </c>
    </row>
    <row r="141" spans="1:65" s="12" customFormat="1" ht="22.95" customHeight="1">
      <c r="B141" s="174"/>
      <c r="C141" s="175"/>
      <c r="D141" s="176" t="s">
        <v>77</v>
      </c>
      <c r="E141" s="188" t="s">
        <v>8</v>
      </c>
      <c r="F141" s="188" t="s">
        <v>149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SUM(P142:P151)</f>
        <v>0</v>
      </c>
      <c r="Q141" s="182"/>
      <c r="R141" s="183">
        <f>SUM(R142:R151)</f>
        <v>0</v>
      </c>
      <c r="S141" s="182"/>
      <c r="T141" s="184">
        <f>SUM(T142:T151)</f>
        <v>34.199550000000002</v>
      </c>
      <c r="AR141" s="185" t="s">
        <v>8</v>
      </c>
      <c r="AT141" s="186" t="s">
        <v>77</v>
      </c>
      <c r="AU141" s="186" t="s">
        <v>8</v>
      </c>
      <c r="AY141" s="185" t="s">
        <v>148</v>
      </c>
      <c r="BK141" s="187">
        <f>SUM(BK142:BK151)</f>
        <v>0</v>
      </c>
    </row>
    <row r="142" spans="1:65" s="2" customFormat="1" ht="24.15" customHeight="1">
      <c r="A142" s="33"/>
      <c r="B142" s="34"/>
      <c r="C142" s="190" t="s">
        <v>8</v>
      </c>
      <c r="D142" s="190" t="s">
        <v>150</v>
      </c>
      <c r="E142" s="191" t="s">
        <v>151</v>
      </c>
      <c r="F142" s="192" t="s">
        <v>152</v>
      </c>
      <c r="G142" s="193" t="s">
        <v>153</v>
      </c>
      <c r="H142" s="194">
        <v>69.09</v>
      </c>
      <c r="I142" s="195"/>
      <c r="J142" s="196">
        <f>ROUND(I142*H142,0)</f>
        <v>0</v>
      </c>
      <c r="K142" s="192" t="s">
        <v>154</v>
      </c>
      <c r="L142" s="38"/>
      <c r="M142" s="197" t="s">
        <v>1</v>
      </c>
      <c r="N142" s="198" t="s">
        <v>44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0.255</v>
      </c>
      <c r="T142" s="200">
        <f>S142*H142</f>
        <v>17.61795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155</v>
      </c>
      <c r="AT142" s="201" t="s">
        <v>150</v>
      </c>
      <c r="AU142" s="201" t="s">
        <v>88</v>
      </c>
      <c r="AY142" s="16" t="s">
        <v>148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88</v>
      </c>
      <c r="BK142" s="202">
        <f>ROUND(I142*H142,0)</f>
        <v>0</v>
      </c>
      <c r="BL142" s="16" t="s">
        <v>155</v>
      </c>
      <c r="BM142" s="201" t="s">
        <v>156</v>
      </c>
    </row>
    <row r="143" spans="1:65" s="13" customFormat="1" ht="20.399999999999999">
      <c r="B143" s="203"/>
      <c r="C143" s="204"/>
      <c r="D143" s="205" t="s">
        <v>157</v>
      </c>
      <c r="E143" s="206" t="s">
        <v>1</v>
      </c>
      <c r="F143" s="207" t="s">
        <v>158</v>
      </c>
      <c r="G143" s="204"/>
      <c r="H143" s="208">
        <v>69.09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157</v>
      </c>
      <c r="AU143" s="214" t="s">
        <v>88</v>
      </c>
      <c r="AV143" s="13" t="s">
        <v>88</v>
      </c>
      <c r="AW143" s="13" t="s">
        <v>33</v>
      </c>
      <c r="AX143" s="13" t="s">
        <v>78</v>
      </c>
      <c r="AY143" s="214" t="s">
        <v>148</v>
      </c>
    </row>
    <row r="144" spans="1:65" s="2" customFormat="1" ht="24.15" customHeight="1">
      <c r="A144" s="33"/>
      <c r="B144" s="34"/>
      <c r="C144" s="190" t="s">
        <v>88</v>
      </c>
      <c r="D144" s="190" t="s">
        <v>150</v>
      </c>
      <c r="E144" s="191" t="s">
        <v>159</v>
      </c>
      <c r="F144" s="192" t="s">
        <v>160</v>
      </c>
      <c r="G144" s="193" t="s">
        <v>153</v>
      </c>
      <c r="H144" s="194">
        <v>69.09</v>
      </c>
      <c r="I144" s="195"/>
      <c r="J144" s="196">
        <f>ROUND(I144*H144,0)</f>
        <v>0</v>
      </c>
      <c r="K144" s="192" t="s">
        <v>154</v>
      </c>
      <c r="L144" s="38"/>
      <c r="M144" s="197" t="s">
        <v>1</v>
      </c>
      <c r="N144" s="198" t="s">
        <v>44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0.24</v>
      </c>
      <c r="T144" s="200">
        <f>S144*H144</f>
        <v>16.581600000000002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155</v>
      </c>
      <c r="AT144" s="201" t="s">
        <v>150</v>
      </c>
      <c r="AU144" s="201" t="s">
        <v>88</v>
      </c>
      <c r="AY144" s="16" t="s">
        <v>148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88</v>
      </c>
      <c r="BK144" s="202">
        <f>ROUND(I144*H144,0)</f>
        <v>0</v>
      </c>
      <c r="BL144" s="16" t="s">
        <v>155</v>
      </c>
      <c r="BM144" s="201" t="s">
        <v>161</v>
      </c>
    </row>
    <row r="145" spans="1:65" s="2" customFormat="1" ht="24.15" customHeight="1">
      <c r="A145" s="33"/>
      <c r="B145" s="34"/>
      <c r="C145" s="190" t="s">
        <v>162</v>
      </c>
      <c r="D145" s="190" t="s">
        <v>150</v>
      </c>
      <c r="E145" s="191" t="s">
        <v>163</v>
      </c>
      <c r="F145" s="192" t="s">
        <v>164</v>
      </c>
      <c r="G145" s="193" t="s">
        <v>165</v>
      </c>
      <c r="H145" s="194">
        <v>10.364000000000001</v>
      </c>
      <c r="I145" s="195"/>
      <c r="J145" s="196">
        <f>ROUND(I145*H145,0)</f>
        <v>0</v>
      </c>
      <c r="K145" s="192" t="s">
        <v>154</v>
      </c>
      <c r="L145" s="38"/>
      <c r="M145" s="197" t="s">
        <v>1</v>
      </c>
      <c r="N145" s="198" t="s">
        <v>44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155</v>
      </c>
      <c r="AT145" s="201" t="s">
        <v>150</v>
      </c>
      <c r="AU145" s="201" t="s">
        <v>88</v>
      </c>
      <c r="AY145" s="16" t="s">
        <v>148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88</v>
      </c>
      <c r="BK145" s="202">
        <f>ROUND(I145*H145,0)</f>
        <v>0</v>
      </c>
      <c r="BL145" s="16" t="s">
        <v>155</v>
      </c>
      <c r="BM145" s="201" t="s">
        <v>166</v>
      </c>
    </row>
    <row r="146" spans="1:65" s="13" customFormat="1">
      <c r="B146" s="203"/>
      <c r="C146" s="204"/>
      <c r="D146" s="205" t="s">
        <v>157</v>
      </c>
      <c r="E146" s="206" t="s">
        <v>1</v>
      </c>
      <c r="F146" s="207" t="s">
        <v>167</v>
      </c>
      <c r="G146" s="204"/>
      <c r="H146" s="208">
        <v>10.364000000000001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157</v>
      </c>
      <c r="AU146" s="214" t="s">
        <v>88</v>
      </c>
      <c r="AV146" s="13" t="s">
        <v>88</v>
      </c>
      <c r="AW146" s="13" t="s">
        <v>33</v>
      </c>
      <c r="AX146" s="13" t="s">
        <v>78</v>
      </c>
      <c r="AY146" s="214" t="s">
        <v>148</v>
      </c>
    </row>
    <row r="147" spans="1:65" s="2" customFormat="1" ht="37.950000000000003" customHeight="1">
      <c r="A147" s="33"/>
      <c r="B147" s="34"/>
      <c r="C147" s="190" t="s">
        <v>155</v>
      </c>
      <c r="D147" s="190" t="s">
        <v>150</v>
      </c>
      <c r="E147" s="191" t="s">
        <v>168</v>
      </c>
      <c r="F147" s="192" t="s">
        <v>169</v>
      </c>
      <c r="G147" s="193" t="s">
        <v>165</v>
      </c>
      <c r="H147" s="194">
        <v>10.364000000000001</v>
      </c>
      <c r="I147" s="195"/>
      <c r="J147" s="196">
        <f>ROUND(I147*H147,0)</f>
        <v>0</v>
      </c>
      <c r="K147" s="192" t="s">
        <v>154</v>
      </c>
      <c r="L147" s="38"/>
      <c r="M147" s="197" t="s">
        <v>1</v>
      </c>
      <c r="N147" s="198" t="s">
        <v>44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155</v>
      </c>
      <c r="AT147" s="201" t="s">
        <v>150</v>
      </c>
      <c r="AU147" s="201" t="s">
        <v>88</v>
      </c>
      <c r="AY147" s="16" t="s">
        <v>148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88</v>
      </c>
      <c r="BK147" s="202">
        <f>ROUND(I147*H147,0)</f>
        <v>0</v>
      </c>
      <c r="BL147" s="16" t="s">
        <v>155</v>
      </c>
      <c r="BM147" s="201" t="s">
        <v>170</v>
      </c>
    </row>
    <row r="148" spans="1:65" s="2" customFormat="1" ht="16.5" customHeight="1">
      <c r="A148" s="33"/>
      <c r="B148" s="34"/>
      <c r="C148" s="190" t="s">
        <v>171</v>
      </c>
      <c r="D148" s="190" t="s">
        <v>150</v>
      </c>
      <c r="E148" s="191" t="s">
        <v>172</v>
      </c>
      <c r="F148" s="192" t="s">
        <v>173</v>
      </c>
      <c r="G148" s="193" t="s">
        <v>165</v>
      </c>
      <c r="H148" s="194">
        <v>10.364000000000001</v>
      </c>
      <c r="I148" s="195"/>
      <c r="J148" s="196">
        <f>ROUND(I148*H148,0)</f>
        <v>0</v>
      </c>
      <c r="K148" s="192" t="s">
        <v>154</v>
      </c>
      <c r="L148" s="38"/>
      <c r="M148" s="197" t="s">
        <v>1</v>
      </c>
      <c r="N148" s="198" t="s">
        <v>44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155</v>
      </c>
      <c r="AT148" s="201" t="s">
        <v>150</v>
      </c>
      <c r="AU148" s="201" t="s">
        <v>88</v>
      </c>
      <c r="AY148" s="16" t="s">
        <v>148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88</v>
      </c>
      <c r="BK148" s="202">
        <f>ROUND(I148*H148,0)</f>
        <v>0</v>
      </c>
      <c r="BL148" s="16" t="s">
        <v>155</v>
      </c>
      <c r="BM148" s="201" t="s">
        <v>174</v>
      </c>
    </row>
    <row r="149" spans="1:65" s="2" customFormat="1" ht="33" customHeight="1">
      <c r="A149" s="33"/>
      <c r="B149" s="34"/>
      <c r="C149" s="190" t="s">
        <v>175</v>
      </c>
      <c r="D149" s="190" t="s">
        <v>150</v>
      </c>
      <c r="E149" s="191" t="s">
        <v>176</v>
      </c>
      <c r="F149" s="192" t="s">
        <v>177</v>
      </c>
      <c r="G149" s="193" t="s">
        <v>178</v>
      </c>
      <c r="H149" s="194">
        <v>18.137</v>
      </c>
      <c r="I149" s="195"/>
      <c r="J149" s="196">
        <f>ROUND(I149*H149,0)</f>
        <v>0</v>
      </c>
      <c r="K149" s="192" t="s">
        <v>154</v>
      </c>
      <c r="L149" s="38"/>
      <c r="M149" s="197" t="s">
        <v>1</v>
      </c>
      <c r="N149" s="198" t="s">
        <v>44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155</v>
      </c>
      <c r="AT149" s="201" t="s">
        <v>150</v>
      </c>
      <c r="AU149" s="201" t="s">
        <v>88</v>
      </c>
      <c r="AY149" s="16" t="s">
        <v>148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88</v>
      </c>
      <c r="BK149" s="202">
        <f>ROUND(I149*H149,0)</f>
        <v>0</v>
      </c>
      <c r="BL149" s="16" t="s">
        <v>155</v>
      </c>
      <c r="BM149" s="201" t="s">
        <v>179</v>
      </c>
    </row>
    <row r="150" spans="1:65" s="13" customFormat="1">
      <c r="B150" s="203"/>
      <c r="C150" s="204"/>
      <c r="D150" s="205" t="s">
        <v>157</v>
      </c>
      <c r="E150" s="206" t="s">
        <v>1</v>
      </c>
      <c r="F150" s="207" t="s">
        <v>180</v>
      </c>
      <c r="G150" s="204"/>
      <c r="H150" s="208">
        <v>18.137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157</v>
      </c>
      <c r="AU150" s="214" t="s">
        <v>88</v>
      </c>
      <c r="AV150" s="13" t="s">
        <v>88</v>
      </c>
      <c r="AW150" s="13" t="s">
        <v>33</v>
      </c>
      <c r="AX150" s="13" t="s">
        <v>78</v>
      </c>
      <c r="AY150" s="214" t="s">
        <v>148</v>
      </c>
    </row>
    <row r="151" spans="1:65" s="2" customFormat="1" ht="24.15" customHeight="1">
      <c r="A151" s="33"/>
      <c r="B151" s="34"/>
      <c r="C151" s="190" t="s">
        <v>181</v>
      </c>
      <c r="D151" s="190" t="s">
        <v>150</v>
      </c>
      <c r="E151" s="191" t="s">
        <v>182</v>
      </c>
      <c r="F151" s="192" t="s">
        <v>183</v>
      </c>
      <c r="G151" s="193" t="s">
        <v>153</v>
      </c>
      <c r="H151" s="194">
        <v>69.09</v>
      </c>
      <c r="I151" s="195"/>
      <c r="J151" s="196">
        <f>ROUND(I151*H151,0)</f>
        <v>0</v>
      </c>
      <c r="K151" s="192" t="s">
        <v>154</v>
      </c>
      <c r="L151" s="38"/>
      <c r="M151" s="197" t="s">
        <v>1</v>
      </c>
      <c r="N151" s="198" t="s">
        <v>44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155</v>
      </c>
      <c r="AT151" s="201" t="s">
        <v>150</v>
      </c>
      <c r="AU151" s="201" t="s">
        <v>88</v>
      </c>
      <c r="AY151" s="16" t="s">
        <v>148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88</v>
      </c>
      <c r="BK151" s="202">
        <f>ROUND(I151*H151,0)</f>
        <v>0</v>
      </c>
      <c r="BL151" s="16" t="s">
        <v>155</v>
      </c>
      <c r="BM151" s="201" t="s">
        <v>184</v>
      </c>
    </row>
    <row r="152" spans="1:65" s="12" customFormat="1" ht="22.95" customHeight="1">
      <c r="B152" s="174"/>
      <c r="C152" s="175"/>
      <c r="D152" s="176" t="s">
        <v>77</v>
      </c>
      <c r="E152" s="188" t="s">
        <v>162</v>
      </c>
      <c r="F152" s="188" t="s">
        <v>185</v>
      </c>
      <c r="G152" s="175"/>
      <c r="H152" s="175"/>
      <c r="I152" s="178"/>
      <c r="J152" s="189">
        <f>BK152</f>
        <v>0</v>
      </c>
      <c r="K152" s="175"/>
      <c r="L152" s="180"/>
      <c r="M152" s="181"/>
      <c r="N152" s="182"/>
      <c r="O152" s="182"/>
      <c r="P152" s="183">
        <f>SUM(P153:P158)</f>
        <v>0</v>
      </c>
      <c r="Q152" s="182"/>
      <c r="R152" s="183">
        <f>SUM(R153:R158)</f>
        <v>18.700410999999995</v>
      </c>
      <c r="S152" s="182"/>
      <c r="T152" s="184">
        <f>SUM(T153:T158)</f>
        <v>0</v>
      </c>
      <c r="AR152" s="185" t="s">
        <v>8</v>
      </c>
      <c r="AT152" s="186" t="s">
        <v>77</v>
      </c>
      <c r="AU152" s="186" t="s">
        <v>8</v>
      </c>
      <c r="AY152" s="185" t="s">
        <v>148</v>
      </c>
      <c r="BK152" s="187">
        <f>SUM(BK153:BK158)</f>
        <v>0</v>
      </c>
    </row>
    <row r="153" spans="1:65" s="2" customFormat="1" ht="33" customHeight="1">
      <c r="A153" s="33"/>
      <c r="B153" s="34"/>
      <c r="C153" s="190" t="s">
        <v>186</v>
      </c>
      <c r="D153" s="190" t="s">
        <v>150</v>
      </c>
      <c r="E153" s="191" t="s">
        <v>187</v>
      </c>
      <c r="F153" s="192" t="s">
        <v>188</v>
      </c>
      <c r="G153" s="193" t="s">
        <v>165</v>
      </c>
      <c r="H153" s="194">
        <v>13.02</v>
      </c>
      <c r="I153" s="195"/>
      <c r="J153" s="196">
        <f>ROUND(I153*H153,0)</f>
        <v>0</v>
      </c>
      <c r="K153" s="192" t="s">
        <v>154</v>
      </c>
      <c r="L153" s="38"/>
      <c r="M153" s="197" t="s">
        <v>1</v>
      </c>
      <c r="N153" s="198" t="s">
        <v>44</v>
      </c>
      <c r="O153" s="70"/>
      <c r="P153" s="199">
        <f>O153*H153</f>
        <v>0</v>
      </c>
      <c r="Q153" s="199">
        <v>1.3271500000000001</v>
      </c>
      <c r="R153" s="199">
        <f>Q153*H153</f>
        <v>17.279492999999999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155</v>
      </c>
      <c r="AT153" s="201" t="s">
        <v>150</v>
      </c>
      <c r="AU153" s="201" t="s">
        <v>88</v>
      </c>
      <c r="AY153" s="16" t="s">
        <v>148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88</v>
      </c>
      <c r="BK153" s="202">
        <f>ROUND(I153*H153,0)</f>
        <v>0</v>
      </c>
      <c r="BL153" s="16" t="s">
        <v>155</v>
      </c>
      <c r="BM153" s="201" t="s">
        <v>189</v>
      </c>
    </row>
    <row r="154" spans="1:65" s="13" customFormat="1">
      <c r="B154" s="203"/>
      <c r="C154" s="204"/>
      <c r="D154" s="205" t="s">
        <v>157</v>
      </c>
      <c r="E154" s="206" t="s">
        <v>1</v>
      </c>
      <c r="F154" s="207" t="s">
        <v>190</v>
      </c>
      <c r="G154" s="204"/>
      <c r="H154" s="208">
        <v>13.02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157</v>
      </c>
      <c r="AU154" s="214" t="s">
        <v>88</v>
      </c>
      <c r="AV154" s="13" t="s">
        <v>88</v>
      </c>
      <c r="AW154" s="13" t="s">
        <v>33</v>
      </c>
      <c r="AX154" s="13" t="s">
        <v>78</v>
      </c>
      <c r="AY154" s="214" t="s">
        <v>148</v>
      </c>
    </row>
    <row r="155" spans="1:65" s="2" customFormat="1" ht="33" customHeight="1">
      <c r="A155" s="33"/>
      <c r="B155" s="34"/>
      <c r="C155" s="190" t="s">
        <v>191</v>
      </c>
      <c r="D155" s="190" t="s">
        <v>150</v>
      </c>
      <c r="E155" s="191" t="s">
        <v>192</v>
      </c>
      <c r="F155" s="192" t="s">
        <v>193</v>
      </c>
      <c r="G155" s="193" t="s">
        <v>153</v>
      </c>
      <c r="H155" s="194">
        <v>7.95</v>
      </c>
      <c r="I155" s="195"/>
      <c r="J155" s="196">
        <f>ROUND(I155*H155,0)</f>
        <v>0</v>
      </c>
      <c r="K155" s="192" t="s">
        <v>154</v>
      </c>
      <c r="L155" s="38"/>
      <c r="M155" s="197" t="s">
        <v>1</v>
      </c>
      <c r="N155" s="198" t="s">
        <v>44</v>
      </c>
      <c r="O155" s="70"/>
      <c r="P155" s="199">
        <f>O155*H155</f>
        <v>0</v>
      </c>
      <c r="Q155" s="199">
        <v>0.17763999999999999</v>
      </c>
      <c r="R155" s="199">
        <f>Q155*H155</f>
        <v>1.4122379999999999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155</v>
      </c>
      <c r="AT155" s="201" t="s">
        <v>150</v>
      </c>
      <c r="AU155" s="201" t="s">
        <v>88</v>
      </c>
      <c r="AY155" s="16" t="s">
        <v>148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88</v>
      </c>
      <c r="BK155" s="202">
        <f>ROUND(I155*H155,0)</f>
        <v>0</v>
      </c>
      <c r="BL155" s="16" t="s">
        <v>155</v>
      </c>
      <c r="BM155" s="201" t="s">
        <v>194</v>
      </c>
    </row>
    <row r="156" spans="1:65" s="13" customFormat="1">
      <c r="B156" s="203"/>
      <c r="C156" s="204"/>
      <c r="D156" s="205" t="s">
        <v>157</v>
      </c>
      <c r="E156" s="206" t="s">
        <v>1</v>
      </c>
      <c r="F156" s="207" t="s">
        <v>195</v>
      </c>
      <c r="G156" s="204"/>
      <c r="H156" s="208">
        <v>7.95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157</v>
      </c>
      <c r="AU156" s="214" t="s">
        <v>88</v>
      </c>
      <c r="AV156" s="13" t="s">
        <v>88</v>
      </c>
      <c r="AW156" s="13" t="s">
        <v>33</v>
      </c>
      <c r="AX156" s="13" t="s">
        <v>78</v>
      </c>
      <c r="AY156" s="214" t="s">
        <v>148</v>
      </c>
    </row>
    <row r="157" spans="1:65" s="2" customFormat="1" ht="24.15" customHeight="1">
      <c r="A157" s="33"/>
      <c r="B157" s="34"/>
      <c r="C157" s="190" t="s">
        <v>196</v>
      </c>
      <c r="D157" s="190" t="s">
        <v>150</v>
      </c>
      <c r="E157" s="191" t="s">
        <v>197</v>
      </c>
      <c r="F157" s="192" t="s">
        <v>198</v>
      </c>
      <c r="G157" s="193" t="s">
        <v>199</v>
      </c>
      <c r="H157" s="194">
        <v>43.4</v>
      </c>
      <c r="I157" s="195"/>
      <c r="J157" s="196">
        <f>ROUND(I157*H157,0)</f>
        <v>0</v>
      </c>
      <c r="K157" s="192" t="s">
        <v>154</v>
      </c>
      <c r="L157" s="38"/>
      <c r="M157" s="197" t="s">
        <v>1</v>
      </c>
      <c r="N157" s="198" t="s">
        <v>44</v>
      </c>
      <c r="O157" s="70"/>
      <c r="P157" s="199">
        <f>O157*H157</f>
        <v>0</v>
      </c>
      <c r="Q157" s="199">
        <v>2.0000000000000001E-4</v>
      </c>
      <c r="R157" s="199">
        <f>Q157*H157</f>
        <v>8.6800000000000002E-3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155</v>
      </c>
      <c r="AT157" s="201" t="s">
        <v>150</v>
      </c>
      <c r="AU157" s="201" t="s">
        <v>88</v>
      </c>
      <c r="AY157" s="16" t="s">
        <v>148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88</v>
      </c>
      <c r="BK157" s="202">
        <f>ROUND(I157*H157,0)</f>
        <v>0</v>
      </c>
      <c r="BL157" s="16" t="s">
        <v>155</v>
      </c>
      <c r="BM157" s="201" t="s">
        <v>200</v>
      </c>
    </row>
    <row r="158" spans="1:65" s="13" customFormat="1">
      <c r="B158" s="203"/>
      <c r="C158" s="204"/>
      <c r="D158" s="205" t="s">
        <v>157</v>
      </c>
      <c r="E158" s="206" t="s">
        <v>1</v>
      </c>
      <c r="F158" s="207" t="s">
        <v>201</v>
      </c>
      <c r="G158" s="204"/>
      <c r="H158" s="208">
        <v>43.4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157</v>
      </c>
      <c r="AU158" s="214" t="s">
        <v>88</v>
      </c>
      <c r="AV158" s="13" t="s">
        <v>88</v>
      </c>
      <c r="AW158" s="13" t="s">
        <v>33</v>
      </c>
      <c r="AX158" s="13" t="s">
        <v>78</v>
      </c>
      <c r="AY158" s="214" t="s">
        <v>148</v>
      </c>
    </row>
    <row r="159" spans="1:65" s="12" customFormat="1" ht="22.95" customHeight="1">
      <c r="B159" s="174"/>
      <c r="C159" s="175"/>
      <c r="D159" s="176" t="s">
        <v>77</v>
      </c>
      <c r="E159" s="188" t="s">
        <v>155</v>
      </c>
      <c r="F159" s="188" t="s">
        <v>202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SUM(P160:P164)</f>
        <v>0</v>
      </c>
      <c r="Q159" s="182"/>
      <c r="R159" s="183">
        <f>SUM(R160:R164)</f>
        <v>0</v>
      </c>
      <c r="S159" s="182"/>
      <c r="T159" s="184">
        <f>SUM(T160:T164)</f>
        <v>0</v>
      </c>
      <c r="AR159" s="185" t="s">
        <v>8</v>
      </c>
      <c r="AT159" s="186" t="s">
        <v>77</v>
      </c>
      <c r="AU159" s="186" t="s">
        <v>8</v>
      </c>
      <c r="AY159" s="185" t="s">
        <v>148</v>
      </c>
      <c r="BK159" s="187">
        <f>SUM(BK160:BK164)</f>
        <v>0</v>
      </c>
    </row>
    <row r="160" spans="1:65" s="2" customFormat="1" ht="33" customHeight="1">
      <c r="A160" s="33"/>
      <c r="B160" s="34"/>
      <c r="C160" s="190" t="s">
        <v>203</v>
      </c>
      <c r="D160" s="190" t="s">
        <v>150</v>
      </c>
      <c r="E160" s="191" t="s">
        <v>204</v>
      </c>
      <c r="F160" s="192" t="s">
        <v>205</v>
      </c>
      <c r="G160" s="193" t="s">
        <v>153</v>
      </c>
      <c r="H160" s="194">
        <v>69.09</v>
      </c>
      <c r="I160" s="195"/>
      <c r="J160" s="196">
        <f>ROUND(I160*H160,0)</f>
        <v>0</v>
      </c>
      <c r="K160" s="192" t="s">
        <v>154</v>
      </c>
      <c r="L160" s="38"/>
      <c r="M160" s="197" t="s">
        <v>1</v>
      </c>
      <c r="N160" s="198" t="s">
        <v>44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155</v>
      </c>
      <c r="AT160" s="201" t="s">
        <v>150</v>
      </c>
      <c r="AU160" s="201" t="s">
        <v>88</v>
      </c>
      <c r="AY160" s="16" t="s">
        <v>148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88</v>
      </c>
      <c r="BK160" s="202">
        <f>ROUND(I160*H160,0)</f>
        <v>0</v>
      </c>
      <c r="BL160" s="16" t="s">
        <v>155</v>
      </c>
      <c r="BM160" s="201" t="s">
        <v>206</v>
      </c>
    </row>
    <row r="161" spans="1:65" s="13" customFormat="1" ht="20.399999999999999">
      <c r="B161" s="203"/>
      <c r="C161" s="204"/>
      <c r="D161" s="205" t="s">
        <v>157</v>
      </c>
      <c r="E161" s="206" t="s">
        <v>1</v>
      </c>
      <c r="F161" s="207" t="s">
        <v>158</v>
      </c>
      <c r="G161" s="204"/>
      <c r="H161" s="208">
        <v>69.09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157</v>
      </c>
      <c r="AU161" s="214" t="s">
        <v>88</v>
      </c>
      <c r="AV161" s="13" t="s">
        <v>88</v>
      </c>
      <c r="AW161" s="13" t="s">
        <v>33</v>
      </c>
      <c r="AX161" s="13" t="s">
        <v>78</v>
      </c>
      <c r="AY161" s="214" t="s">
        <v>148</v>
      </c>
    </row>
    <row r="162" spans="1:65" s="2" customFormat="1" ht="33" customHeight="1">
      <c r="A162" s="33"/>
      <c r="B162" s="34"/>
      <c r="C162" s="190" t="s">
        <v>207</v>
      </c>
      <c r="D162" s="190" t="s">
        <v>150</v>
      </c>
      <c r="E162" s="191" t="s">
        <v>208</v>
      </c>
      <c r="F162" s="192" t="s">
        <v>209</v>
      </c>
      <c r="G162" s="193" t="s">
        <v>153</v>
      </c>
      <c r="H162" s="194">
        <v>69.09</v>
      </c>
      <c r="I162" s="195"/>
      <c r="J162" s="196">
        <f>ROUND(I162*H162,0)</f>
        <v>0</v>
      </c>
      <c r="K162" s="192" t="s">
        <v>154</v>
      </c>
      <c r="L162" s="38"/>
      <c r="M162" s="197" t="s">
        <v>1</v>
      </c>
      <c r="N162" s="198" t="s">
        <v>44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155</v>
      </c>
      <c r="AT162" s="201" t="s">
        <v>150</v>
      </c>
      <c r="AU162" s="201" t="s">
        <v>88</v>
      </c>
      <c r="AY162" s="16" t="s">
        <v>148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88</v>
      </c>
      <c r="BK162" s="202">
        <f>ROUND(I162*H162,0)</f>
        <v>0</v>
      </c>
      <c r="BL162" s="16" t="s">
        <v>155</v>
      </c>
      <c r="BM162" s="201" t="s">
        <v>210</v>
      </c>
    </row>
    <row r="163" spans="1:65" s="2" customFormat="1" ht="24.15" customHeight="1">
      <c r="A163" s="33"/>
      <c r="B163" s="34"/>
      <c r="C163" s="190" t="s">
        <v>211</v>
      </c>
      <c r="D163" s="190" t="s">
        <v>150</v>
      </c>
      <c r="E163" s="191" t="s">
        <v>212</v>
      </c>
      <c r="F163" s="192" t="s">
        <v>213</v>
      </c>
      <c r="G163" s="193" t="s">
        <v>153</v>
      </c>
      <c r="H163" s="194">
        <v>345.45</v>
      </c>
      <c r="I163" s="195"/>
      <c r="J163" s="196">
        <f>ROUND(I163*H163,0)</f>
        <v>0</v>
      </c>
      <c r="K163" s="192" t="s">
        <v>154</v>
      </c>
      <c r="L163" s="38"/>
      <c r="M163" s="197" t="s">
        <v>1</v>
      </c>
      <c r="N163" s="198" t="s">
        <v>44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155</v>
      </c>
      <c r="AT163" s="201" t="s">
        <v>150</v>
      </c>
      <c r="AU163" s="201" t="s">
        <v>88</v>
      </c>
      <c r="AY163" s="16" t="s">
        <v>148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88</v>
      </c>
      <c r="BK163" s="202">
        <f>ROUND(I163*H163,0)</f>
        <v>0</v>
      </c>
      <c r="BL163" s="16" t="s">
        <v>155</v>
      </c>
      <c r="BM163" s="201" t="s">
        <v>214</v>
      </c>
    </row>
    <row r="164" spans="1:65" s="13" customFormat="1">
      <c r="B164" s="203"/>
      <c r="C164" s="204"/>
      <c r="D164" s="205" t="s">
        <v>157</v>
      </c>
      <c r="E164" s="206" t="s">
        <v>1</v>
      </c>
      <c r="F164" s="207" t="s">
        <v>215</v>
      </c>
      <c r="G164" s="204"/>
      <c r="H164" s="208">
        <v>345.45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157</v>
      </c>
      <c r="AU164" s="214" t="s">
        <v>88</v>
      </c>
      <c r="AV164" s="13" t="s">
        <v>88</v>
      </c>
      <c r="AW164" s="13" t="s">
        <v>33</v>
      </c>
      <c r="AX164" s="13" t="s">
        <v>78</v>
      </c>
      <c r="AY164" s="214" t="s">
        <v>148</v>
      </c>
    </row>
    <row r="165" spans="1:65" s="12" customFormat="1" ht="22.95" customHeight="1">
      <c r="B165" s="174"/>
      <c r="C165" s="175"/>
      <c r="D165" s="176" t="s">
        <v>77</v>
      </c>
      <c r="E165" s="188" t="s">
        <v>216</v>
      </c>
      <c r="F165" s="188" t="s">
        <v>217</v>
      </c>
      <c r="G165" s="175"/>
      <c r="H165" s="175"/>
      <c r="I165" s="178"/>
      <c r="J165" s="189">
        <f>BK165</f>
        <v>0</v>
      </c>
      <c r="K165" s="175"/>
      <c r="L165" s="180"/>
      <c r="M165" s="181"/>
      <c r="N165" s="182"/>
      <c r="O165" s="182"/>
      <c r="P165" s="183">
        <f>SUM(P166:P174)</f>
        <v>0</v>
      </c>
      <c r="Q165" s="182"/>
      <c r="R165" s="183">
        <f>SUM(R166:R174)</f>
        <v>0.92801939999999994</v>
      </c>
      <c r="S165" s="182"/>
      <c r="T165" s="184">
        <f>SUM(T166:T174)</f>
        <v>0</v>
      </c>
      <c r="AR165" s="185" t="s">
        <v>8</v>
      </c>
      <c r="AT165" s="186" t="s">
        <v>77</v>
      </c>
      <c r="AU165" s="186" t="s">
        <v>8</v>
      </c>
      <c r="AY165" s="185" t="s">
        <v>148</v>
      </c>
      <c r="BK165" s="187">
        <f>SUM(BK166:BK174)</f>
        <v>0</v>
      </c>
    </row>
    <row r="166" spans="1:65" s="2" customFormat="1" ht="24.15" customHeight="1">
      <c r="A166" s="33"/>
      <c r="B166" s="34"/>
      <c r="C166" s="190" t="s">
        <v>218</v>
      </c>
      <c r="D166" s="190" t="s">
        <v>150</v>
      </c>
      <c r="E166" s="191" t="s">
        <v>219</v>
      </c>
      <c r="F166" s="192" t="s">
        <v>220</v>
      </c>
      <c r="G166" s="193" t="s">
        <v>153</v>
      </c>
      <c r="H166" s="194">
        <v>53.06</v>
      </c>
      <c r="I166" s="195"/>
      <c r="J166" s="196">
        <f>ROUND(I166*H166,0)</f>
        <v>0</v>
      </c>
      <c r="K166" s="192" t="s">
        <v>154</v>
      </c>
      <c r="L166" s="38"/>
      <c r="M166" s="197" t="s">
        <v>1</v>
      </c>
      <c r="N166" s="198" t="s">
        <v>44</v>
      </c>
      <c r="O166" s="70"/>
      <c r="P166" s="199">
        <f>O166*H166</f>
        <v>0</v>
      </c>
      <c r="Q166" s="199">
        <v>4.3800000000000002E-3</v>
      </c>
      <c r="R166" s="199">
        <f>Q166*H166</f>
        <v>0.23240280000000002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155</v>
      </c>
      <c r="AT166" s="201" t="s">
        <v>150</v>
      </c>
      <c r="AU166" s="201" t="s">
        <v>88</v>
      </c>
      <c r="AY166" s="16" t="s">
        <v>148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88</v>
      </c>
      <c r="BK166" s="202">
        <f>ROUND(I166*H166,0)</f>
        <v>0</v>
      </c>
      <c r="BL166" s="16" t="s">
        <v>155</v>
      </c>
      <c r="BM166" s="201" t="s">
        <v>221</v>
      </c>
    </row>
    <row r="167" spans="1:65" s="13" customFormat="1">
      <c r="B167" s="203"/>
      <c r="C167" s="204"/>
      <c r="D167" s="205" t="s">
        <v>157</v>
      </c>
      <c r="E167" s="206" t="s">
        <v>1</v>
      </c>
      <c r="F167" s="207" t="s">
        <v>222</v>
      </c>
      <c r="G167" s="204"/>
      <c r="H167" s="208">
        <v>53.06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157</v>
      </c>
      <c r="AU167" s="214" t="s">
        <v>88</v>
      </c>
      <c r="AV167" s="13" t="s">
        <v>88</v>
      </c>
      <c r="AW167" s="13" t="s">
        <v>33</v>
      </c>
      <c r="AX167" s="13" t="s">
        <v>78</v>
      </c>
      <c r="AY167" s="214" t="s">
        <v>148</v>
      </c>
    </row>
    <row r="168" spans="1:65" s="2" customFormat="1" ht="24.15" customHeight="1">
      <c r="A168" s="33"/>
      <c r="B168" s="34"/>
      <c r="C168" s="190" t="s">
        <v>9</v>
      </c>
      <c r="D168" s="190" t="s">
        <v>150</v>
      </c>
      <c r="E168" s="191" t="s">
        <v>223</v>
      </c>
      <c r="F168" s="192" t="s">
        <v>224</v>
      </c>
      <c r="G168" s="193" t="s">
        <v>153</v>
      </c>
      <c r="H168" s="194">
        <v>53.06</v>
      </c>
      <c r="I168" s="195"/>
      <c r="J168" s="196">
        <f>ROUND(I168*H168,0)</f>
        <v>0</v>
      </c>
      <c r="K168" s="192" t="s">
        <v>154</v>
      </c>
      <c r="L168" s="38"/>
      <c r="M168" s="197" t="s">
        <v>1</v>
      </c>
      <c r="N168" s="198" t="s">
        <v>44</v>
      </c>
      <c r="O168" s="70"/>
      <c r="P168" s="199">
        <f>O168*H168</f>
        <v>0</v>
      </c>
      <c r="Q168" s="199">
        <v>6.5599999999999999E-3</v>
      </c>
      <c r="R168" s="199">
        <f>Q168*H168</f>
        <v>0.34807359999999998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155</v>
      </c>
      <c r="AT168" s="201" t="s">
        <v>150</v>
      </c>
      <c r="AU168" s="201" t="s">
        <v>88</v>
      </c>
      <c r="AY168" s="16" t="s">
        <v>148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88</v>
      </c>
      <c r="BK168" s="202">
        <f>ROUND(I168*H168,0)</f>
        <v>0</v>
      </c>
      <c r="BL168" s="16" t="s">
        <v>155</v>
      </c>
      <c r="BM168" s="201" t="s">
        <v>225</v>
      </c>
    </row>
    <row r="169" spans="1:65" s="2" customFormat="1" ht="33" customHeight="1">
      <c r="A169" s="33"/>
      <c r="B169" s="34"/>
      <c r="C169" s="190" t="s">
        <v>226</v>
      </c>
      <c r="D169" s="190" t="s">
        <v>150</v>
      </c>
      <c r="E169" s="191" t="s">
        <v>227</v>
      </c>
      <c r="F169" s="192" t="s">
        <v>228</v>
      </c>
      <c r="G169" s="193" t="s">
        <v>153</v>
      </c>
      <c r="H169" s="194">
        <v>265.3</v>
      </c>
      <c r="I169" s="195"/>
      <c r="J169" s="196">
        <f>ROUND(I169*H169,0)</f>
        <v>0</v>
      </c>
      <c r="K169" s="192" t="s">
        <v>154</v>
      </c>
      <c r="L169" s="38"/>
      <c r="M169" s="197" t="s">
        <v>1</v>
      </c>
      <c r="N169" s="198" t="s">
        <v>44</v>
      </c>
      <c r="O169" s="70"/>
      <c r="P169" s="199">
        <f>O169*H169</f>
        <v>0</v>
      </c>
      <c r="Q169" s="199">
        <v>1.31E-3</v>
      </c>
      <c r="R169" s="199">
        <f>Q169*H169</f>
        <v>0.34754299999999999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155</v>
      </c>
      <c r="AT169" s="201" t="s">
        <v>150</v>
      </c>
      <c r="AU169" s="201" t="s">
        <v>88</v>
      </c>
      <c r="AY169" s="16" t="s">
        <v>148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88</v>
      </c>
      <c r="BK169" s="202">
        <f>ROUND(I169*H169,0)</f>
        <v>0</v>
      </c>
      <c r="BL169" s="16" t="s">
        <v>155</v>
      </c>
      <c r="BM169" s="201" t="s">
        <v>229</v>
      </c>
    </row>
    <row r="170" spans="1:65" s="13" customFormat="1">
      <c r="B170" s="203"/>
      <c r="C170" s="204"/>
      <c r="D170" s="205" t="s">
        <v>157</v>
      </c>
      <c r="E170" s="206" t="s">
        <v>1</v>
      </c>
      <c r="F170" s="207" t="s">
        <v>230</v>
      </c>
      <c r="G170" s="204"/>
      <c r="H170" s="208">
        <v>265.3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157</v>
      </c>
      <c r="AU170" s="214" t="s">
        <v>88</v>
      </c>
      <c r="AV170" s="13" t="s">
        <v>88</v>
      </c>
      <c r="AW170" s="13" t="s">
        <v>33</v>
      </c>
      <c r="AX170" s="13" t="s">
        <v>78</v>
      </c>
      <c r="AY170" s="214" t="s">
        <v>148</v>
      </c>
    </row>
    <row r="171" spans="1:65" s="2" customFormat="1" ht="16.5" customHeight="1">
      <c r="A171" s="33"/>
      <c r="B171" s="34"/>
      <c r="C171" s="190" t="s">
        <v>231</v>
      </c>
      <c r="D171" s="190" t="s">
        <v>150</v>
      </c>
      <c r="E171" s="191" t="s">
        <v>232</v>
      </c>
      <c r="F171" s="192" t="s">
        <v>233</v>
      </c>
      <c r="G171" s="193" t="s">
        <v>153</v>
      </c>
      <c r="H171" s="194">
        <v>53.13</v>
      </c>
      <c r="I171" s="195"/>
      <c r="J171" s="196">
        <f>ROUND(I171*H171,0)</f>
        <v>0</v>
      </c>
      <c r="K171" s="192" t="s">
        <v>154</v>
      </c>
      <c r="L171" s="38"/>
      <c r="M171" s="197" t="s">
        <v>1</v>
      </c>
      <c r="N171" s="198" t="s">
        <v>44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155</v>
      </c>
      <c r="AT171" s="201" t="s">
        <v>150</v>
      </c>
      <c r="AU171" s="201" t="s">
        <v>88</v>
      </c>
      <c r="AY171" s="16" t="s">
        <v>148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88</v>
      </c>
      <c r="BK171" s="202">
        <f>ROUND(I171*H171,0)</f>
        <v>0</v>
      </c>
      <c r="BL171" s="16" t="s">
        <v>155</v>
      </c>
      <c r="BM171" s="201" t="s">
        <v>234</v>
      </c>
    </row>
    <row r="172" spans="1:65" s="13" customFormat="1">
      <c r="B172" s="203"/>
      <c r="C172" s="204"/>
      <c r="D172" s="205" t="s">
        <v>157</v>
      </c>
      <c r="E172" s="206" t="s">
        <v>1</v>
      </c>
      <c r="F172" s="207" t="s">
        <v>235</v>
      </c>
      <c r="G172" s="204"/>
      <c r="H172" s="208">
        <v>53.13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157</v>
      </c>
      <c r="AU172" s="214" t="s">
        <v>88</v>
      </c>
      <c r="AV172" s="13" t="s">
        <v>88</v>
      </c>
      <c r="AW172" s="13" t="s">
        <v>33</v>
      </c>
      <c r="AX172" s="13" t="s">
        <v>78</v>
      </c>
      <c r="AY172" s="214" t="s">
        <v>148</v>
      </c>
    </row>
    <row r="173" spans="1:65" s="2" customFormat="1" ht="24.15" customHeight="1">
      <c r="A173" s="33"/>
      <c r="B173" s="34"/>
      <c r="C173" s="190" t="s">
        <v>236</v>
      </c>
      <c r="D173" s="190" t="s">
        <v>150</v>
      </c>
      <c r="E173" s="191" t="s">
        <v>237</v>
      </c>
      <c r="F173" s="192" t="s">
        <v>238</v>
      </c>
      <c r="G173" s="193" t="s">
        <v>153</v>
      </c>
      <c r="H173" s="194">
        <v>32.549999999999997</v>
      </c>
      <c r="I173" s="195"/>
      <c r="J173" s="196">
        <f>ROUND(I173*H173,0)</f>
        <v>0</v>
      </c>
      <c r="K173" s="192" t="s">
        <v>154</v>
      </c>
      <c r="L173" s="38"/>
      <c r="M173" s="197" t="s">
        <v>1</v>
      </c>
      <c r="N173" s="198" t="s">
        <v>44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155</v>
      </c>
      <c r="AT173" s="201" t="s">
        <v>150</v>
      </c>
      <c r="AU173" s="201" t="s">
        <v>88</v>
      </c>
      <c r="AY173" s="16" t="s">
        <v>148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88</v>
      </c>
      <c r="BK173" s="202">
        <f>ROUND(I173*H173,0)</f>
        <v>0</v>
      </c>
      <c r="BL173" s="16" t="s">
        <v>155</v>
      </c>
      <c r="BM173" s="201" t="s">
        <v>239</v>
      </c>
    </row>
    <row r="174" spans="1:65" s="13" customFormat="1">
      <c r="B174" s="203"/>
      <c r="C174" s="204"/>
      <c r="D174" s="205" t="s">
        <v>157</v>
      </c>
      <c r="E174" s="206" t="s">
        <v>1</v>
      </c>
      <c r="F174" s="207" t="s">
        <v>240</v>
      </c>
      <c r="G174" s="204"/>
      <c r="H174" s="208">
        <v>32.549999999999997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157</v>
      </c>
      <c r="AU174" s="214" t="s">
        <v>88</v>
      </c>
      <c r="AV174" s="13" t="s">
        <v>88</v>
      </c>
      <c r="AW174" s="13" t="s">
        <v>33</v>
      </c>
      <c r="AX174" s="13" t="s">
        <v>78</v>
      </c>
      <c r="AY174" s="214" t="s">
        <v>148</v>
      </c>
    </row>
    <row r="175" spans="1:65" s="12" customFormat="1" ht="22.95" customHeight="1">
      <c r="B175" s="174"/>
      <c r="C175" s="175"/>
      <c r="D175" s="176" t="s">
        <v>77</v>
      </c>
      <c r="E175" s="188" t="s">
        <v>241</v>
      </c>
      <c r="F175" s="188" t="s">
        <v>242</v>
      </c>
      <c r="G175" s="175"/>
      <c r="H175" s="175"/>
      <c r="I175" s="178"/>
      <c r="J175" s="189">
        <f>BK175</f>
        <v>0</v>
      </c>
      <c r="K175" s="175"/>
      <c r="L175" s="180"/>
      <c r="M175" s="181"/>
      <c r="N175" s="182"/>
      <c r="O175" s="182"/>
      <c r="P175" s="183">
        <f>SUM(P176:P326)</f>
        <v>0</v>
      </c>
      <c r="Q175" s="182"/>
      <c r="R175" s="183">
        <f>SUM(R176:R326)</f>
        <v>58.327420950000004</v>
      </c>
      <c r="S175" s="182"/>
      <c r="T175" s="184">
        <f>SUM(T176:T326)</f>
        <v>0</v>
      </c>
      <c r="AR175" s="185" t="s">
        <v>8</v>
      </c>
      <c r="AT175" s="186" t="s">
        <v>77</v>
      </c>
      <c r="AU175" s="186" t="s">
        <v>8</v>
      </c>
      <c r="AY175" s="185" t="s">
        <v>148</v>
      </c>
      <c r="BK175" s="187">
        <f>SUM(BK176:BK326)</f>
        <v>0</v>
      </c>
    </row>
    <row r="176" spans="1:65" s="2" customFormat="1" ht="21.75" customHeight="1">
      <c r="A176" s="33"/>
      <c r="B176" s="34"/>
      <c r="C176" s="190" t="s">
        <v>243</v>
      </c>
      <c r="D176" s="190" t="s">
        <v>150</v>
      </c>
      <c r="E176" s="191" t="s">
        <v>244</v>
      </c>
      <c r="F176" s="192" t="s">
        <v>245</v>
      </c>
      <c r="G176" s="193" t="s">
        <v>153</v>
      </c>
      <c r="H176" s="194">
        <v>11.04</v>
      </c>
      <c r="I176" s="195"/>
      <c r="J176" s="196">
        <f>ROUND(I176*H176,0)</f>
        <v>0</v>
      </c>
      <c r="K176" s="192" t="s">
        <v>154</v>
      </c>
      <c r="L176" s="38"/>
      <c r="M176" s="197" t="s">
        <v>1</v>
      </c>
      <c r="N176" s="198" t="s">
        <v>44</v>
      </c>
      <c r="O176" s="70"/>
      <c r="P176" s="199">
        <f>O176*H176</f>
        <v>0</v>
      </c>
      <c r="Q176" s="199">
        <v>2.5999999999999998E-4</v>
      </c>
      <c r="R176" s="199">
        <f>Q176*H176</f>
        <v>2.8703999999999995E-3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155</v>
      </c>
      <c r="AT176" s="201" t="s">
        <v>150</v>
      </c>
      <c r="AU176" s="201" t="s">
        <v>88</v>
      </c>
      <c r="AY176" s="16" t="s">
        <v>148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88</v>
      </c>
      <c r="BK176" s="202">
        <f>ROUND(I176*H176,0)</f>
        <v>0</v>
      </c>
      <c r="BL176" s="16" t="s">
        <v>155</v>
      </c>
      <c r="BM176" s="201" t="s">
        <v>246</v>
      </c>
    </row>
    <row r="177" spans="1:65" s="13" customFormat="1">
      <c r="B177" s="203"/>
      <c r="C177" s="204"/>
      <c r="D177" s="205" t="s">
        <v>157</v>
      </c>
      <c r="E177" s="206" t="s">
        <v>1</v>
      </c>
      <c r="F177" s="207" t="s">
        <v>247</v>
      </c>
      <c r="G177" s="204"/>
      <c r="H177" s="208">
        <v>8.4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157</v>
      </c>
      <c r="AU177" s="214" t="s">
        <v>88</v>
      </c>
      <c r="AV177" s="13" t="s">
        <v>88</v>
      </c>
      <c r="AW177" s="13" t="s">
        <v>33</v>
      </c>
      <c r="AX177" s="13" t="s">
        <v>78</v>
      </c>
      <c r="AY177" s="214" t="s">
        <v>148</v>
      </c>
    </row>
    <row r="178" spans="1:65" s="13" customFormat="1">
      <c r="B178" s="203"/>
      <c r="C178" s="204"/>
      <c r="D178" s="205" t="s">
        <v>157</v>
      </c>
      <c r="E178" s="206" t="s">
        <v>1</v>
      </c>
      <c r="F178" s="207" t="s">
        <v>248</v>
      </c>
      <c r="G178" s="204"/>
      <c r="H178" s="208">
        <v>2.64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157</v>
      </c>
      <c r="AU178" s="214" t="s">
        <v>88</v>
      </c>
      <c r="AV178" s="13" t="s">
        <v>88</v>
      </c>
      <c r="AW178" s="13" t="s">
        <v>33</v>
      </c>
      <c r="AX178" s="13" t="s">
        <v>78</v>
      </c>
      <c r="AY178" s="214" t="s">
        <v>148</v>
      </c>
    </row>
    <row r="179" spans="1:65" s="2" customFormat="1" ht="24.15" customHeight="1">
      <c r="A179" s="33"/>
      <c r="B179" s="34"/>
      <c r="C179" s="190" t="s">
        <v>249</v>
      </c>
      <c r="D179" s="190" t="s">
        <v>150</v>
      </c>
      <c r="E179" s="191" t="s">
        <v>250</v>
      </c>
      <c r="F179" s="192" t="s">
        <v>251</v>
      </c>
      <c r="G179" s="193" t="s">
        <v>153</v>
      </c>
      <c r="H179" s="194">
        <v>11.04</v>
      </c>
      <c r="I179" s="195"/>
      <c r="J179" s="196">
        <f>ROUND(I179*H179,0)</f>
        <v>0</v>
      </c>
      <c r="K179" s="192" t="s">
        <v>154</v>
      </c>
      <c r="L179" s="38"/>
      <c r="M179" s="197" t="s">
        <v>1</v>
      </c>
      <c r="N179" s="198" t="s">
        <v>44</v>
      </c>
      <c r="O179" s="70"/>
      <c r="P179" s="199">
        <f>O179*H179</f>
        <v>0</v>
      </c>
      <c r="Q179" s="199">
        <v>4.3800000000000002E-3</v>
      </c>
      <c r="R179" s="199">
        <f>Q179*H179</f>
        <v>4.8355200000000001E-2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155</v>
      </c>
      <c r="AT179" s="201" t="s">
        <v>150</v>
      </c>
      <c r="AU179" s="201" t="s">
        <v>88</v>
      </c>
      <c r="AY179" s="16" t="s">
        <v>148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88</v>
      </c>
      <c r="BK179" s="202">
        <f>ROUND(I179*H179,0)</f>
        <v>0</v>
      </c>
      <c r="BL179" s="16" t="s">
        <v>155</v>
      </c>
      <c r="BM179" s="201" t="s">
        <v>252</v>
      </c>
    </row>
    <row r="180" spans="1:65" s="13" customFormat="1">
      <c r="B180" s="203"/>
      <c r="C180" s="204"/>
      <c r="D180" s="205" t="s">
        <v>157</v>
      </c>
      <c r="E180" s="206" t="s">
        <v>1</v>
      </c>
      <c r="F180" s="207" t="s">
        <v>247</v>
      </c>
      <c r="G180" s="204"/>
      <c r="H180" s="208">
        <v>8.4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157</v>
      </c>
      <c r="AU180" s="214" t="s">
        <v>88</v>
      </c>
      <c r="AV180" s="13" t="s">
        <v>88</v>
      </c>
      <c r="AW180" s="13" t="s">
        <v>33</v>
      </c>
      <c r="AX180" s="13" t="s">
        <v>78</v>
      </c>
      <c r="AY180" s="214" t="s">
        <v>148</v>
      </c>
    </row>
    <row r="181" spans="1:65" s="13" customFormat="1">
      <c r="B181" s="203"/>
      <c r="C181" s="204"/>
      <c r="D181" s="205" t="s">
        <v>157</v>
      </c>
      <c r="E181" s="206" t="s">
        <v>1</v>
      </c>
      <c r="F181" s="207" t="s">
        <v>248</v>
      </c>
      <c r="G181" s="204"/>
      <c r="H181" s="208">
        <v>2.64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157</v>
      </c>
      <c r="AU181" s="214" t="s">
        <v>88</v>
      </c>
      <c r="AV181" s="13" t="s">
        <v>88</v>
      </c>
      <c r="AW181" s="13" t="s">
        <v>33</v>
      </c>
      <c r="AX181" s="13" t="s">
        <v>78</v>
      </c>
      <c r="AY181" s="214" t="s">
        <v>148</v>
      </c>
    </row>
    <row r="182" spans="1:65" s="2" customFormat="1" ht="24.15" customHeight="1">
      <c r="A182" s="33"/>
      <c r="B182" s="34"/>
      <c r="C182" s="190" t="s">
        <v>7</v>
      </c>
      <c r="D182" s="190" t="s">
        <v>150</v>
      </c>
      <c r="E182" s="191" t="s">
        <v>253</v>
      </c>
      <c r="F182" s="192" t="s">
        <v>254</v>
      </c>
      <c r="G182" s="193" t="s">
        <v>153</v>
      </c>
      <c r="H182" s="194">
        <v>142.32</v>
      </c>
      <c r="I182" s="195"/>
      <c r="J182" s="196">
        <f>ROUND(I182*H182,0)</f>
        <v>0</v>
      </c>
      <c r="K182" s="192" t="s">
        <v>154</v>
      </c>
      <c r="L182" s="38"/>
      <c r="M182" s="197" t="s">
        <v>1</v>
      </c>
      <c r="N182" s="198" t="s">
        <v>44</v>
      </c>
      <c r="O182" s="70"/>
      <c r="P182" s="199">
        <f>O182*H182</f>
        <v>0</v>
      </c>
      <c r="Q182" s="199">
        <v>2.5000000000000001E-4</v>
      </c>
      <c r="R182" s="199">
        <f>Q182*H182</f>
        <v>3.5580000000000001E-2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155</v>
      </c>
      <c r="AT182" s="201" t="s">
        <v>150</v>
      </c>
      <c r="AU182" s="201" t="s">
        <v>88</v>
      </c>
      <c r="AY182" s="16" t="s">
        <v>148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88</v>
      </c>
      <c r="BK182" s="202">
        <f>ROUND(I182*H182,0)</f>
        <v>0</v>
      </c>
      <c r="BL182" s="16" t="s">
        <v>155</v>
      </c>
      <c r="BM182" s="201" t="s">
        <v>255</v>
      </c>
    </row>
    <row r="183" spans="1:65" s="13" customFormat="1">
      <c r="B183" s="203"/>
      <c r="C183" s="204"/>
      <c r="D183" s="205" t="s">
        <v>157</v>
      </c>
      <c r="E183" s="206" t="s">
        <v>1</v>
      </c>
      <c r="F183" s="207" t="s">
        <v>247</v>
      </c>
      <c r="G183" s="204"/>
      <c r="H183" s="208">
        <v>8.4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157</v>
      </c>
      <c r="AU183" s="214" t="s">
        <v>88</v>
      </c>
      <c r="AV183" s="13" t="s">
        <v>88</v>
      </c>
      <c r="AW183" s="13" t="s">
        <v>33</v>
      </c>
      <c r="AX183" s="13" t="s">
        <v>78</v>
      </c>
      <c r="AY183" s="214" t="s">
        <v>148</v>
      </c>
    </row>
    <row r="184" spans="1:65" s="13" customFormat="1">
      <c r="B184" s="203"/>
      <c r="C184" s="204"/>
      <c r="D184" s="205" t="s">
        <v>157</v>
      </c>
      <c r="E184" s="206" t="s">
        <v>1</v>
      </c>
      <c r="F184" s="207" t="s">
        <v>256</v>
      </c>
      <c r="G184" s="204"/>
      <c r="H184" s="208">
        <v>133.91999999999999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157</v>
      </c>
      <c r="AU184" s="214" t="s">
        <v>88</v>
      </c>
      <c r="AV184" s="13" t="s">
        <v>88</v>
      </c>
      <c r="AW184" s="13" t="s">
        <v>33</v>
      </c>
      <c r="AX184" s="13" t="s">
        <v>78</v>
      </c>
      <c r="AY184" s="214" t="s">
        <v>148</v>
      </c>
    </row>
    <row r="185" spans="1:65" s="2" customFormat="1" ht="49.2" customHeight="1">
      <c r="A185" s="33"/>
      <c r="B185" s="34"/>
      <c r="C185" s="190" t="s">
        <v>257</v>
      </c>
      <c r="D185" s="190" t="s">
        <v>150</v>
      </c>
      <c r="E185" s="191" t="s">
        <v>258</v>
      </c>
      <c r="F185" s="192" t="s">
        <v>259</v>
      </c>
      <c r="G185" s="193" t="s">
        <v>153</v>
      </c>
      <c r="H185" s="194">
        <v>133.91999999999999</v>
      </c>
      <c r="I185" s="195"/>
      <c r="J185" s="196">
        <f>ROUND(I185*H185,0)</f>
        <v>0</v>
      </c>
      <c r="K185" s="192" t="s">
        <v>154</v>
      </c>
      <c r="L185" s="38"/>
      <c r="M185" s="197" t="s">
        <v>1</v>
      </c>
      <c r="N185" s="198" t="s">
        <v>44</v>
      </c>
      <c r="O185" s="70"/>
      <c r="P185" s="199">
        <f>O185*H185</f>
        <v>0</v>
      </c>
      <c r="Q185" s="199">
        <v>1.1390000000000001E-2</v>
      </c>
      <c r="R185" s="199">
        <f>Q185*H185</f>
        <v>1.5253487999999999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155</v>
      </c>
      <c r="AT185" s="201" t="s">
        <v>150</v>
      </c>
      <c r="AU185" s="201" t="s">
        <v>88</v>
      </c>
      <c r="AY185" s="16" t="s">
        <v>148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88</v>
      </c>
      <c r="BK185" s="202">
        <f>ROUND(I185*H185,0)</f>
        <v>0</v>
      </c>
      <c r="BL185" s="16" t="s">
        <v>155</v>
      </c>
      <c r="BM185" s="201" t="s">
        <v>260</v>
      </c>
    </row>
    <row r="186" spans="1:65" s="13" customFormat="1">
      <c r="B186" s="203"/>
      <c r="C186" s="204"/>
      <c r="D186" s="205" t="s">
        <v>157</v>
      </c>
      <c r="E186" s="206" t="s">
        <v>1</v>
      </c>
      <c r="F186" s="207" t="s">
        <v>256</v>
      </c>
      <c r="G186" s="204"/>
      <c r="H186" s="208">
        <v>133.91999999999999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157</v>
      </c>
      <c r="AU186" s="214" t="s">
        <v>88</v>
      </c>
      <c r="AV186" s="13" t="s">
        <v>88</v>
      </c>
      <c r="AW186" s="13" t="s">
        <v>33</v>
      </c>
      <c r="AX186" s="13" t="s">
        <v>78</v>
      </c>
      <c r="AY186" s="214" t="s">
        <v>148</v>
      </c>
    </row>
    <row r="187" spans="1:65" s="2" customFormat="1" ht="24.15" customHeight="1">
      <c r="A187" s="33"/>
      <c r="B187" s="34"/>
      <c r="C187" s="215" t="s">
        <v>261</v>
      </c>
      <c r="D187" s="215" t="s">
        <v>262</v>
      </c>
      <c r="E187" s="216" t="s">
        <v>263</v>
      </c>
      <c r="F187" s="217" t="s">
        <v>264</v>
      </c>
      <c r="G187" s="218" t="s">
        <v>153</v>
      </c>
      <c r="H187" s="219">
        <v>140.61600000000001</v>
      </c>
      <c r="I187" s="220"/>
      <c r="J187" s="221">
        <f>ROUND(I187*H187,0)</f>
        <v>0</v>
      </c>
      <c r="K187" s="217" t="s">
        <v>154</v>
      </c>
      <c r="L187" s="222"/>
      <c r="M187" s="223" t="s">
        <v>1</v>
      </c>
      <c r="N187" s="224" t="s">
        <v>44</v>
      </c>
      <c r="O187" s="70"/>
      <c r="P187" s="199">
        <f>O187*H187</f>
        <v>0</v>
      </c>
      <c r="Q187" s="199">
        <v>8.9999999999999993E-3</v>
      </c>
      <c r="R187" s="199">
        <f>Q187*H187</f>
        <v>1.265544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186</v>
      </c>
      <c r="AT187" s="201" t="s">
        <v>262</v>
      </c>
      <c r="AU187" s="201" t="s">
        <v>88</v>
      </c>
      <c r="AY187" s="16" t="s">
        <v>148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88</v>
      </c>
      <c r="BK187" s="202">
        <f>ROUND(I187*H187,0)</f>
        <v>0</v>
      </c>
      <c r="BL187" s="16" t="s">
        <v>155</v>
      </c>
      <c r="BM187" s="201" t="s">
        <v>265</v>
      </c>
    </row>
    <row r="188" spans="1:65" s="13" customFormat="1">
      <c r="B188" s="203"/>
      <c r="C188" s="204"/>
      <c r="D188" s="205" t="s">
        <v>157</v>
      </c>
      <c r="E188" s="206" t="s">
        <v>1</v>
      </c>
      <c r="F188" s="207" t="s">
        <v>266</v>
      </c>
      <c r="G188" s="204"/>
      <c r="H188" s="208">
        <v>140.61600000000001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157</v>
      </c>
      <c r="AU188" s="214" t="s">
        <v>88</v>
      </c>
      <c r="AV188" s="13" t="s">
        <v>88</v>
      </c>
      <c r="AW188" s="13" t="s">
        <v>33</v>
      </c>
      <c r="AX188" s="13" t="s">
        <v>78</v>
      </c>
      <c r="AY188" s="214" t="s">
        <v>148</v>
      </c>
    </row>
    <row r="189" spans="1:65" s="2" customFormat="1" ht="37.950000000000003" customHeight="1">
      <c r="A189" s="33"/>
      <c r="B189" s="34"/>
      <c r="C189" s="190" t="s">
        <v>267</v>
      </c>
      <c r="D189" s="190" t="s">
        <v>150</v>
      </c>
      <c r="E189" s="191" t="s">
        <v>268</v>
      </c>
      <c r="F189" s="192" t="s">
        <v>269</v>
      </c>
      <c r="G189" s="193" t="s">
        <v>153</v>
      </c>
      <c r="H189" s="194">
        <v>133.91999999999999</v>
      </c>
      <c r="I189" s="195"/>
      <c r="J189" s="196">
        <f>ROUND(I189*H189,0)</f>
        <v>0</v>
      </c>
      <c r="K189" s="192" t="s">
        <v>154</v>
      </c>
      <c r="L189" s="38"/>
      <c r="M189" s="197" t="s">
        <v>1</v>
      </c>
      <c r="N189" s="198" t="s">
        <v>44</v>
      </c>
      <c r="O189" s="70"/>
      <c r="P189" s="199">
        <f>O189*H189</f>
        <v>0</v>
      </c>
      <c r="Q189" s="199">
        <v>1E-4</v>
      </c>
      <c r="R189" s="199">
        <f>Q189*H189</f>
        <v>1.3391999999999999E-2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155</v>
      </c>
      <c r="AT189" s="201" t="s">
        <v>150</v>
      </c>
      <c r="AU189" s="201" t="s">
        <v>88</v>
      </c>
      <c r="AY189" s="16" t="s">
        <v>148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88</v>
      </c>
      <c r="BK189" s="202">
        <f>ROUND(I189*H189,0)</f>
        <v>0</v>
      </c>
      <c r="BL189" s="16" t="s">
        <v>155</v>
      </c>
      <c r="BM189" s="201" t="s">
        <v>270</v>
      </c>
    </row>
    <row r="190" spans="1:65" s="2" customFormat="1" ht="24.15" customHeight="1">
      <c r="A190" s="33"/>
      <c r="B190" s="34"/>
      <c r="C190" s="190" t="s">
        <v>271</v>
      </c>
      <c r="D190" s="190" t="s">
        <v>150</v>
      </c>
      <c r="E190" s="191" t="s">
        <v>272</v>
      </c>
      <c r="F190" s="192" t="s">
        <v>273</v>
      </c>
      <c r="G190" s="193" t="s">
        <v>153</v>
      </c>
      <c r="H190" s="194">
        <v>142.32</v>
      </c>
      <c r="I190" s="195"/>
      <c r="J190" s="196">
        <f>ROUND(I190*H190,0)</f>
        <v>0</v>
      </c>
      <c r="K190" s="192" t="s">
        <v>154</v>
      </c>
      <c r="L190" s="38"/>
      <c r="M190" s="197" t="s">
        <v>1</v>
      </c>
      <c r="N190" s="198" t="s">
        <v>44</v>
      </c>
      <c r="O190" s="70"/>
      <c r="P190" s="199">
        <f>O190*H190</f>
        <v>0</v>
      </c>
      <c r="Q190" s="199">
        <v>4.8599999999999997E-3</v>
      </c>
      <c r="R190" s="199">
        <f>Q190*H190</f>
        <v>0.69167519999999993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155</v>
      </c>
      <c r="AT190" s="201" t="s">
        <v>150</v>
      </c>
      <c r="AU190" s="201" t="s">
        <v>88</v>
      </c>
      <c r="AY190" s="16" t="s">
        <v>148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88</v>
      </c>
      <c r="BK190" s="202">
        <f>ROUND(I190*H190,0)</f>
        <v>0</v>
      </c>
      <c r="BL190" s="16" t="s">
        <v>155</v>
      </c>
      <c r="BM190" s="201" t="s">
        <v>274</v>
      </c>
    </row>
    <row r="191" spans="1:65" s="2" customFormat="1" ht="24.15" customHeight="1">
      <c r="A191" s="33"/>
      <c r="B191" s="34"/>
      <c r="C191" s="190" t="s">
        <v>275</v>
      </c>
      <c r="D191" s="190" t="s">
        <v>150</v>
      </c>
      <c r="E191" s="191" t="s">
        <v>276</v>
      </c>
      <c r="F191" s="192" t="s">
        <v>277</v>
      </c>
      <c r="G191" s="193" t="s">
        <v>153</v>
      </c>
      <c r="H191" s="194">
        <v>142.32</v>
      </c>
      <c r="I191" s="195"/>
      <c r="J191" s="196">
        <f>ROUND(I191*H191,0)</f>
        <v>0</v>
      </c>
      <c r="K191" s="192" t="s">
        <v>154</v>
      </c>
      <c r="L191" s="38"/>
      <c r="M191" s="197" t="s">
        <v>1</v>
      </c>
      <c r="N191" s="198" t="s">
        <v>44</v>
      </c>
      <c r="O191" s="70"/>
      <c r="P191" s="199">
        <f>O191*H191</f>
        <v>0</v>
      </c>
      <c r="Q191" s="199">
        <v>3.3600000000000001E-3</v>
      </c>
      <c r="R191" s="199">
        <f>Q191*H191</f>
        <v>0.47819519999999999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155</v>
      </c>
      <c r="AT191" s="201" t="s">
        <v>150</v>
      </c>
      <c r="AU191" s="201" t="s">
        <v>88</v>
      </c>
      <c r="AY191" s="16" t="s">
        <v>148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88</v>
      </c>
      <c r="BK191" s="202">
        <f>ROUND(I191*H191,0)</f>
        <v>0</v>
      </c>
      <c r="BL191" s="16" t="s">
        <v>155</v>
      </c>
      <c r="BM191" s="201" t="s">
        <v>278</v>
      </c>
    </row>
    <row r="192" spans="1:65" s="13" customFormat="1">
      <c r="B192" s="203"/>
      <c r="C192" s="204"/>
      <c r="D192" s="205" t="s">
        <v>157</v>
      </c>
      <c r="E192" s="206" t="s">
        <v>1</v>
      </c>
      <c r="F192" s="207" t="s">
        <v>247</v>
      </c>
      <c r="G192" s="204"/>
      <c r="H192" s="208">
        <v>8.4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157</v>
      </c>
      <c r="AU192" s="214" t="s">
        <v>88</v>
      </c>
      <c r="AV192" s="13" t="s">
        <v>88</v>
      </c>
      <c r="AW192" s="13" t="s">
        <v>33</v>
      </c>
      <c r="AX192" s="13" t="s">
        <v>78</v>
      </c>
      <c r="AY192" s="214" t="s">
        <v>148</v>
      </c>
    </row>
    <row r="193" spans="1:65" s="13" customFormat="1">
      <c r="B193" s="203"/>
      <c r="C193" s="204"/>
      <c r="D193" s="205" t="s">
        <v>157</v>
      </c>
      <c r="E193" s="206" t="s">
        <v>1</v>
      </c>
      <c r="F193" s="207" t="s">
        <v>256</v>
      </c>
      <c r="G193" s="204"/>
      <c r="H193" s="208">
        <v>133.91999999999999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157</v>
      </c>
      <c r="AU193" s="214" t="s">
        <v>88</v>
      </c>
      <c r="AV193" s="13" t="s">
        <v>88</v>
      </c>
      <c r="AW193" s="13" t="s">
        <v>33</v>
      </c>
      <c r="AX193" s="13" t="s">
        <v>78</v>
      </c>
      <c r="AY193" s="214" t="s">
        <v>148</v>
      </c>
    </row>
    <row r="194" spans="1:65" s="2" customFormat="1" ht="16.5" customHeight="1">
      <c r="A194" s="33"/>
      <c r="B194" s="34"/>
      <c r="C194" s="190" t="s">
        <v>279</v>
      </c>
      <c r="D194" s="190" t="s">
        <v>150</v>
      </c>
      <c r="E194" s="191" t="s">
        <v>280</v>
      </c>
      <c r="F194" s="192" t="s">
        <v>281</v>
      </c>
      <c r="G194" s="193" t="s">
        <v>153</v>
      </c>
      <c r="H194" s="194">
        <v>28.552</v>
      </c>
      <c r="I194" s="195"/>
      <c r="J194" s="196">
        <f>ROUND(I194*H194,0)</f>
        <v>0</v>
      </c>
      <c r="K194" s="192" t="s">
        <v>154</v>
      </c>
      <c r="L194" s="38"/>
      <c r="M194" s="197" t="s">
        <v>1</v>
      </c>
      <c r="N194" s="198" t="s">
        <v>44</v>
      </c>
      <c r="O194" s="70"/>
      <c r="P194" s="199">
        <f>O194*H194</f>
        <v>0</v>
      </c>
      <c r="Q194" s="199">
        <v>2.5999999999999998E-4</v>
      </c>
      <c r="R194" s="199">
        <f>Q194*H194</f>
        <v>7.4235199999999994E-3</v>
      </c>
      <c r="S194" s="199">
        <v>0</v>
      </c>
      <c r="T194" s="20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155</v>
      </c>
      <c r="AT194" s="201" t="s">
        <v>150</v>
      </c>
      <c r="AU194" s="201" t="s">
        <v>88</v>
      </c>
      <c r="AY194" s="16" t="s">
        <v>148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88</v>
      </c>
      <c r="BK194" s="202">
        <f>ROUND(I194*H194,0)</f>
        <v>0</v>
      </c>
      <c r="BL194" s="16" t="s">
        <v>155</v>
      </c>
      <c r="BM194" s="201" t="s">
        <v>282</v>
      </c>
    </row>
    <row r="195" spans="1:65" s="13" customFormat="1">
      <c r="B195" s="203"/>
      <c r="C195" s="204"/>
      <c r="D195" s="205" t="s">
        <v>157</v>
      </c>
      <c r="E195" s="206" t="s">
        <v>1</v>
      </c>
      <c r="F195" s="207" t="s">
        <v>283</v>
      </c>
      <c r="G195" s="204"/>
      <c r="H195" s="208">
        <v>23.271999999999998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157</v>
      </c>
      <c r="AU195" s="214" t="s">
        <v>88</v>
      </c>
      <c r="AV195" s="13" t="s">
        <v>88</v>
      </c>
      <c r="AW195" s="13" t="s">
        <v>33</v>
      </c>
      <c r="AX195" s="13" t="s">
        <v>78</v>
      </c>
      <c r="AY195" s="214" t="s">
        <v>148</v>
      </c>
    </row>
    <row r="196" spans="1:65" s="13" customFormat="1">
      <c r="B196" s="203"/>
      <c r="C196" s="204"/>
      <c r="D196" s="205" t="s">
        <v>157</v>
      </c>
      <c r="E196" s="206" t="s">
        <v>1</v>
      </c>
      <c r="F196" s="207" t="s">
        <v>284</v>
      </c>
      <c r="G196" s="204"/>
      <c r="H196" s="208">
        <v>5.28</v>
      </c>
      <c r="I196" s="209"/>
      <c r="J196" s="204"/>
      <c r="K196" s="204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157</v>
      </c>
      <c r="AU196" s="214" t="s">
        <v>88</v>
      </c>
      <c r="AV196" s="13" t="s">
        <v>88</v>
      </c>
      <c r="AW196" s="13" t="s">
        <v>33</v>
      </c>
      <c r="AX196" s="13" t="s">
        <v>78</v>
      </c>
      <c r="AY196" s="214" t="s">
        <v>148</v>
      </c>
    </row>
    <row r="197" spans="1:65" s="2" customFormat="1" ht="24.15" customHeight="1">
      <c r="A197" s="33"/>
      <c r="B197" s="34"/>
      <c r="C197" s="190" t="s">
        <v>285</v>
      </c>
      <c r="D197" s="190" t="s">
        <v>150</v>
      </c>
      <c r="E197" s="191" t="s">
        <v>286</v>
      </c>
      <c r="F197" s="192" t="s">
        <v>287</v>
      </c>
      <c r="G197" s="193" t="s">
        <v>153</v>
      </c>
      <c r="H197" s="194">
        <v>28.552</v>
      </c>
      <c r="I197" s="195"/>
      <c r="J197" s="196">
        <f>ROUND(I197*H197,0)</f>
        <v>0</v>
      </c>
      <c r="K197" s="192" t="s">
        <v>154</v>
      </c>
      <c r="L197" s="38"/>
      <c r="M197" s="197" t="s">
        <v>1</v>
      </c>
      <c r="N197" s="198" t="s">
        <v>44</v>
      </c>
      <c r="O197" s="70"/>
      <c r="P197" s="199">
        <f>O197*H197</f>
        <v>0</v>
      </c>
      <c r="Q197" s="199">
        <v>4.3800000000000002E-3</v>
      </c>
      <c r="R197" s="199">
        <f>Q197*H197</f>
        <v>0.12505776000000002</v>
      </c>
      <c r="S197" s="199">
        <v>0</v>
      </c>
      <c r="T197" s="20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155</v>
      </c>
      <c r="AT197" s="201" t="s">
        <v>150</v>
      </c>
      <c r="AU197" s="201" t="s">
        <v>88</v>
      </c>
      <c r="AY197" s="16" t="s">
        <v>148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88</v>
      </c>
      <c r="BK197" s="202">
        <f>ROUND(I197*H197,0)</f>
        <v>0</v>
      </c>
      <c r="BL197" s="16" t="s">
        <v>155</v>
      </c>
      <c r="BM197" s="201" t="s">
        <v>288</v>
      </c>
    </row>
    <row r="198" spans="1:65" s="13" customFormat="1">
      <c r="B198" s="203"/>
      <c r="C198" s="204"/>
      <c r="D198" s="205" t="s">
        <v>157</v>
      </c>
      <c r="E198" s="206" t="s">
        <v>1</v>
      </c>
      <c r="F198" s="207" t="s">
        <v>283</v>
      </c>
      <c r="G198" s="204"/>
      <c r="H198" s="208">
        <v>23.271999999999998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157</v>
      </c>
      <c r="AU198" s="214" t="s">
        <v>88</v>
      </c>
      <c r="AV198" s="13" t="s">
        <v>88</v>
      </c>
      <c r="AW198" s="13" t="s">
        <v>33</v>
      </c>
      <c r="AX198" s="13" t="s">
        <v>78</v>
      </c>
      <c r="AY198" s="214" t="s">
        <v>148</v>
      </c>
    </row>
    <row r="199" spans="1:65" s="13" customFormat="1">
      <c r="B199" s="203"/>
      <c r="C199" s="204"/>
      <c r="D199" s="205" t="s">
        <v>157</v>
      </c>
      <c r="E199" s="206" t="s">
        <v>1</v>
      </c>
      <c r="F199" s="207" t="s">
        <v>284</v>
      </c>
      <c r="G199" s="204"/>
      <c r="H199" s="208">
        <v>5.28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157</v>
      </c>
      <c r="AU199" s="214" t="s">
        <v>88</v>
      </c>
      <c r="AV199" s="13" t="s">
        <v>88</v>
      </c>
      <c r="AW199" s="13" t="s">
        <v>33</v>
      </c>
      <c r="AX199" s="13" t="s">
        <v>78</v>
      </c>
      <c r="AY199" s="214" t="s">
        <v>148</v>
      </c>
    </row>
    <row r="200" spans="1:65" s="2" customFormat="1" ht="24.15" customHeight="1">
      <c r="A200" s="33"/>
      <c r="B200" s="34"/>
      <c r="C200" s="190" t="s">
        <v>289</v>
      </c>
      <c r="D200" s="190" t="s">
        <v>150</v>
      </c>
      <c r="E200" s="191" t="s">
        <v>290</v>
      </c>
      <c r="F200" s="192" t="s">
        <v>291</v>
      </c>
      <c r="G200" s="193" t="s">
        <v>153</v>
      </c>
      <c r="H200" s="194">
        <v>2192.89</v>
      </c>
      <c r="I200" s="195"/>
      <c r="J200" s="196">
        <f>ROUND(I200*H200,0)</f>
        <v>0</v>
      </c>
      <c r="K200" s="192" t="s">
        <v>154</v>
      </c>
      <c r="L200" s="38"/>
      <c r="M200" s="197" t="s">
        <v>1</v>
      </c>
      <c r="N200" s="198" t="s">
        <v>44</v>
      </c>
      <c r="O200" s="70"/>
      <c r="P200" s="199">
        <f>O200*H200</f>
        <v>0</v>
      </c>
      <c r="Q200" s="199">
        <v>2.5000000000000001E-4</v>
      </c>
      <c r="R200" s="199">
        <f>Q200*H200</f>
        <v>0.54822249999999995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155</v>
      </c>
      <c r="AT200" s="201" t="s">
        <v>150</v>
      </c>
      <c r="AU200" s="201" t="s">
        <v>88</v>
      </c>
      <c r="AY200" s="16" t="s">
        <v>148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88</v>
      </c>
      <c r="BK200" s="202">
        <f>ROUND(I200*H200,0)</f>
        <v>0</v>
      </c>
      <c r="BL200" s="16" t="s">
        <v>155</v>
      </c>
      <c r="BM200" s="201" t="s">
        <v>292</v>
      </c>
    </row>
    <row r="201" spans="1:65" s="13" customFormat="1" ht="30.6">
      <c r="B201" s="203"/>
      <c r="C201" s="204"/>
      <c r="D201" s="205" t="s">
        <v>157</v>
      </c>
      <c r="E201" s="206" t="s">
        <v>1</v>
      </c>
      <c r="F201" s="207" t="s">
        <v>293</v>
      </c>
      <c r="G201" s="204"/>
      <c r="H201" s="208">
        <v>2192.89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157</v>
      </c>
      <c r="AU201" s="214" t="s">
        <v>88</v>
      </c>
      <c r="AV201" s="13" t="s">
        <v>88</v>
      </c>
      <c r="AW201" s="13" t="s">
        <v>33</v>
      </c>
      <c r="AX201" s="13" t="s">
        <v>78</v>
      </c>
      <c r="AY201" s="214" t="s">
        <v>148</v>
      </c>
    </row>
    <row r="202" spans="1:65" s="2" customFormat="1" ht="24.15" customHeight="1">
      <c r="A202" s="33"/>
      <c r="B202" s="34"/>
      <c r="C202" s="190" t="s">
        <v>294</v>
      </c>
      <c r="D202" s="190" t="s">
        <v>150</v>
      </c>
      <c r="E202" s="191" t="s">
        <v>295</v>
      </c>
      <c r="F202" s="192" t="s">
        <v>296</v>
      </c>
      <c r="G202" s="193" t="s">
        <v>153</v>
      </c>
      <c r="H202" s="194">
        <v>212.77799999999999</v>
      </c>
      <c r="I202" s="195"/>
      <c r="J202" s="196">
        <f>ROUND(I202*H202,0)</f>
        <v>0</v>
      </c>
      <c r="K202" s="192" t="s">
        <v>154</v>
      </c>
      <c r="L202" s="38"/>
      <c r="M202" s="197" t="s">
        <v>1</v>
      </c>
      <c r="N202" s="198" t="s">
        <v>44</v>
      </c>
      <c r="O202" s="70"/>
      <c r="P202" s="199">
        <f>O202*H202</f>
        <v>0</v>
      </c>
      <c r="Q202" s="199">
        <v>2.0000000000000001E-4</v>
      </c>
      <c r="R202" s="199">
        <f>Q202*H202</f>
        <v>4.2555599999999999E-2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155</v>
      </c>
      <c r="AT202" s="201" t="s">
        <v>150</v>
      </c>
      <c r="AU202" s="201" t="s">
        <v>88</v>
      </c>
      <c r="AY202" s="16" t="s">
        <v>148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88</v>
      </c>
      <c r="BK202" s="202">
        <f>ROUND(I202*H202,0)</f>
        <v>0</v>
      </c>
      <c r="BL202" s="16" t="s">
        <v>155</v>
      </c>
      <c r="BM202" s="201" t="s">
        <v>297</v>
      </c>
    </row>
    <row r="203" spans="1:65" s="13" customFormat="1">
      <c r="B203" s="203"/>
      <c r="C203" s="204"/>
      <c r="D203" s="205" t="s">
        <v>157</v>
      </c>
      <c r="E203" s="206" t="s">
        <v>1</v>
      </c>
      <c r="F203" s="207" t="s">
        <v>283</v>
      </c>
      <c r="G203" s="204"/>
      <c r="H203" s="208">
        <v>23.271999999999998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157</v>
      </c>
      <c r="AU203" s="214" t="s">
        <v>88</v>
      </c>
      <c r="AV203" s="13" t="s">
        <v>88</v>
      </c>
      <c r="AW203" s="13" t="s">
        <v>33</v>
      </c>
      <c r="AX203" s="13" t="s">
        <v>78</v>
      </c>
      <c r="AY203" s="214" t="s">
        <v>148</v>
      </c>
    </row>
    <row r="204" spans="1:65" s="13" customFormat="1" ht="20.399999999999999">
      <c r="B204" s="203"/>
      <c r="C204" s="204"/>
      <c r="D204" s="205" t="s">
        <v>157</v>
      </c>
      <c r="E204" s="206" t="s">
        <v>1</v>
      </c>
      <c r="F204" s="207" t="s">
        <v>298</v>
      </c>
      <c r="G204" s="204"/>
      <c r="H204" s="208">
        <v>169.75700000000001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157</v>
      </c>
      <c r="AU204" s="214" t="s">
        <v>88</v>
      </c>
      <c r="AV204" s="13" t="s">
        <v>88</v>
      </c>
      <c r="AW204" s="13" t="s">
        <v>33</v>
      </c>
      <c r="AX204" s="13" t="s">
        <v>78</v>
      </c>
      <c r="AY204" s="214" t="s">
        <v>148</v>
      </c>
    </row>
    <row r="205" spans="1:65" s="13" customFormat="1">
      <c r="B205" s="203"/>
      <c r="C205" s="204"/>
      <c r="D205" s="205" t="s">
        <v>157</v>
      </c>
      <c r="E205" s="206" t="s">
        <v>1</v>
      </c>
      <c r="F205" s="207" t="s">
        <v>299</v>
      </c>
      <c r="G205" s="204"/>
      <c r="H205" s="208">
        <v>19.748999999999999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157</v>
      </c>
      <c r="AU205" s="214" t="s">
        <v>88</v>
      </c>
      <c r="AV205" s="13" t="s">
        <v>88</v>
      </c>
      <c r="AW205" s="13" t="s">
        <v>33</v>
      </c>
      <c r="AX205" s="13" t="s">
        <v>78</v>
      </c>
      <c r="AY205" s="214" t="s">
        <v>148</v>
      </c>
    </row>
    <row r="206" spans="1:65" s="2" customFormat="1" ht="37.950000000000003" customHeight="1">
      <c r="A206" s="33"/>
      <c r="B206" s="34"/>
      <c r="C206" s="190" t="s">
        <v>300</v>
      </c>
      <c r="D206" s="190" t="s">
        <v>150</v>
      </c>
      <c r="E206" s="191" t="s">
        <v>301</v>
      </c>
      <c r="F206" s="192" t="s">
        <v>302</v>
      </c>
      <c r="G206" s="193" t="s">
        <v>153</v>
      </c>
      <c r="H206" s="194">
        <v>297.82900000000001</v>
      </c>
      <c r="I206" s="195"/>
      <c r="J206" s="196">
        <f>ROUND(I206*H206,0)</f>
        <v>0</v>
      </c>
      <c r="K206" s="192" t="s">
        <v>154</v>
      </c>
      <c r="L206" s="38"/>
      <c r="M206" s="197" t="s">
        <v>1</v>
      </c>
      <c r="N206" s="198" t="s">
        <v>44</v>
      </c>
      <c r="O206" s="70"/>
      <c r="P206" s="199">
        <f>O206*H206</f>
        <v>0</v>
      </c>
      <c r="Q206" s="199">
        <v>8.3499999999999998E-3</v>
      </c>
      <c r="R206" s="199">
        <f>Q206*H206</f>
        <v>2.4868721499999999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155</v>
      </c>
      <c r="AT206" s="201" t="s">
        <v>150</v>
      </c>
      <c r="AU206" s="201" t="s">
        <v>88</v>
      </c>
      <c r="AY206" s="16" t="s">
        <v>148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88</v>
      </c>
      <c r="BK206" s="202">
        <f>ROUND(I206*H206,0)</f>
        <v>0</v>
      </c>
      <c r="BL206" s="16" t="s">
        <v>155</v>
      </c>
      <c r="BM206" s="201" t="s">
        <v>303</v>
      </c>
    </row>
    <row r="207" spans="1:65" s="13" customFormat="1" ht="20.399999999999999">
      <c r="B207" s="203"/>
      <c r="C207" s="204"/>
      <c r="D207" s="205" t="s">
        <v>157</v>
      </c>
      <c r="E207" s="206" t="s">
        <v>1</v>
      </c>
      <c r="F207" s="207" t="s">
        <v>298</v>
      </c>
      <c r="G207" s="204"/>
      <c r="H207" s="208">
        <v>169.75700000000001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157</v>
      </c>
      <c r="AU207" s="214" t="s">
        <v>88</v>
      </c>
      <c r="AV207" s="13" t="s">
        <v>88</v>
      </c>
      <c r="AW207" s="13" t="s">
        <v>33</v>
      </c>
      <c r="AX207" s="13" t="s">
        <v>78</v>
      </c>
      <c r="AY207" s="214" t="s">
        <v>148</v>
      </c>
    </row>
    <row r="208" spans="1:65" s="13" customFormat="1">
      <c r="B208" s="203"/>
      <c r="C208" s="204"/>
      <c r="D208" s="205" t="s">
        <v>157</v>
      </c>
      <c r="E208" s="206" t="s">
        <v>1</v>
      </c>
      <c r="F208" s="207" t="s">
        <v>304</v>
      </c>
      <c r="G208" s="204"/>
      <c r="H208" s="208">
        <v>109.512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157</v>
      </c>
      <c r="AU208" s="214" t="s">
        <v>88</v>
      </c>
      <c r="AV208" s="13" t="s">
        <v>88</v>
      </c>
      <c r="AW208" s="13" t="s">
        <v>33</v>
      </c>
      <c r="AX208" s="13" t="s">
        <v>78</v>
      </c>
      <c r="AY208" s="214" t="s">
        <v>148</v>
      </c>
    </row>
    <row r="209" spans="1:65" s="13" customFormat="1">
      <c r="B209" s="203"/>
      <c r="C209" s="204"/>
      <c r="D209" s="205" t="s">
        <v>157</v>
      </c>
      <c r="E209" s="206" t="s">
        <v>1</v>
      </c>
      <c r="F209" s="207" t="s">
        <v>305</v>
      </c>
      <c r="G209" s="204"/>
      <c r="H209" s="208">
        <v>4.32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157</v>
      </c>
      <c r="AU209" s="214" t="s">
        <v>88</v>
      </c>
      <c r="AV209" s="13" t="s">
        <v>88</v>
      </c>
      <c r="AW209" s="13" t="s">
        <v>33</v>
      </c>
      <c r="AX209" s="13" t="s">
        <v>78</v>
      </c>
      <c r="AY209" s="214" t="s">
        <v>148</v>
      </c>
    </row>
    <row r="210" spans="1:65" s="13" customFormat="1">
      <c r="B210" s="203"/>
      <c r="C210" s="204"/>
      <c r="D210" s="205" t="s">
        <v>157</v>
      </c>
      <c r="E210" s="206" t="s">
        <v>1</v>
      </c>
      <c r="F210" s="207" t="s">
        <v>306</v>
      </c>
      <c r="G210" s="204"/>
      <c r="H210" s="208">
        <v>14.24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157</v>
      </c>
      <c r="AU210" s="214" t="s">
        <v>88</v>
      </c>
      <c r="AV210" s="13" t="s">
        <v>88</v>
      </c>
      <c r="AW210" s="13" t="s">
        <v>33</v>
      </c>
      <c r="AX210" s="13" t="s">
        <v>78</v>
      </c>
      <c r="AY210" s="214" t="s">
        <v>148</v>
      </c>
    </row>
    <row r="211" spans="1:65" s="2" customFormat="1" ht="16.5" customHeight="1">
      <c r="A211" s="33"/>
      <c r="B211" s="34"/>
      <c r="C211" s="215" t="s">
        <v>307</v>
      </c>
      <c r="D211" s="215" t="s">
        <v>262</v>
      </c>
      <c r="E211" s="216" t="s">
        <v>308</v>
      </c>
      <c r="F211" s="217" t="s">
        <v>309</v>
      </c>
      <c r="G211" s="218" t="s">
        <v>153</v>
      </c>
      <c r="H211" s="219">
        <v>124.417</v>
      </c>
      <c r="I211" s="220"/>
      <c r="J211" s="221">
        <f>ROUND(I211*H211,0)</f>
        <v>0</v>
      </c>
      <c r="K211" s="217" t="s">
        <v>154</v>
      </c>
      <c r="L211" s="222"/>
      <c r="M211" s="223" t="s">
        <v>1</v>
      </c>
      <c r="N211" s="224" t="s">
        <v>44</v>
      </c>
      <c r="O211" s="70"/>
      <c r="P211" s="199">
        <f>O211*H211</f>
        <v>0</v>
      </c>
      <c r="Q211" s="199">
        <v>6.8000000000000005E-4</v>
      </c>
      <c r="R211" s="199">
        <f>Q211*H211</f>
        <v>8.4603560000000008E-2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186</v>
      </c>
      <c r="AT211" s="201" t="s">
        <v>262</v>
      </c>
      <c r="AU211" s="201" t="s">
        <v>88</v>
      </c>
      <c r="AY211" s="16" t="s">
        <v>148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88</v>
      </c>
      <c r="BK211" s="202">
        <f>ROUND(I211*H211,0)</f>
        <v>0</v>
      </c>
      <c r="BL211" s="16" t="s">
        <v>155</v>
      </c>
      <c r="BM211" s="201" t="s">
        <v>310</v>
      </c>
    </row>
    <row r="212" spans="1:65" s="13" customFormat="1">
      <c r="B212" s="203"/>
      <c r="C212" s="204"/>
      <c r="D212" s="205" t="s">
        <v>157</v>
      </c>
      <c r="E212" s="206" t="s">
        <v>1</v>
      </c>
      <c r="F212" s="207" t="s">
        <v>311</v>
      </c>
      <c r="G212" s="204"/>
      <c r="H212" s="208">
        <v>124.417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157</v>
      </c>
      <c r="AU212" s="214" t="s">
        <v>88</v>
      </c>
      <c r="AV212" s="13" t="s">
        <v>88</v>
      </c>
      <c r="AW212" s="13" t="s">
        <v>33</v>
      </c>
      <c r="AX212" s="13" t="s">
        <v>78</v>
      </c>
      <c r="AY212" s="214" t="s">
        <v>148</v>
      </c>
    </row>
    <row r="213" spans="1:65" s="2" customFormat="1" ht="24.15" customHeight="1">
      <c r="A213" s="33"/>
      <c r="B213" s="34"/>
      <c r="C213" s="215" t="s">
        <v>312</v>
      </c>
      <c r="D213" s="215" t="s">
        <v>262</v>
      </c>
      <c r="E213" s="216" t="s">
        <v>313</v>
      </c>
      <c r="F213" s="217" t="s">
        <v>314</v>
      </c>
      <c r="G213" s="218" t="s">
        <v>153</v>
      </c>
      <c r="H213" s="219">
        <v>4.5359999999999996</v>
      </c>
      <c r="I213" s="220"/>
      <c r="J213" s="221">
        <f>ROUND(I213*H213,0)</f>
        <v>0</v>
      </c>
      <c r="K213" s="217" t="s">
        <v>154</v>
      </c>
      <c r="L213" s="222"/>
      <c r="M213" s="223" t="s">
        <v>1</v>
      </c>
      <c r="N213" s="224" t="s">
        <v>44</v>
      </c>
      <c r="O213" s="70"/>
      <c r="P213" s="199">
        <f>O213*H213</f>
        <v>0</v>
      </c>
      <c r="Q213" s="199">
        <v>5.9999999999999995E-4</v>
      </c>
      <c r="R213" s="199">
        <f>Q213*H213</f>
        <v>2.7215999999999994E-3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186</v>
      </c>
      <c r="AT213" s="201" t="s">
        <v>262</v>
      </c>
      <c r="AU213" s="201" t="s">
        <v>88</v>
      </c>
      <c r="AY213" s="16" t="s">
        <v>148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88</v>
      </c>
      <c r="BK213" s="202">
        <f>ROUND(I213*H213,0)</f>
        <v>0</v>
      </c>
      <c r="BL213" s="16" t="s">
        <v>155</v>
      </c>
      <c r="BM213" s="201" t="s">
        <v>315</v>
      </c>
    </row>
    <row r="214" spans="1:65" s="13" customFormat="1">
      <c r="B214" s="203"/>
      <c r="C214" s="204"/>
      <c r="D214" s="205" t="s">
        <v>157</v>
      </c>
      <c r="E214" s="206" t="s">
        <v>1</v>
      </c>
      <c r="F214" s="207" t="s">
        <v>316</v>
      </c>
      <c r="G214" s="204"/>
      <c r="H214" s="208">
        <v>4.5359999999999996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157</v>
      </c>
      <c r="AU214" s="214" t="s">
        <v>88</v>
      </c>
      <c r="AV214" s="13" t="s">
        <v>88</v>
      </c>
      <c r="AW214" s="13" t="s">
        <v>33</v>
      </c>
      <c r="AX214" s="13" t="s">
        <v>78</v>
      </c>
      <c r="AY214" s="214" t="s">
        <v>148</v>
      </c>
    </row>
    <row r="215" spans="1:65" s="2" customFormat="1" ht="24.15" customHeight="1">
      <c r="A215" s="33"/>
      <c r="B215" s="34"/>
      <c r="C215" s="215" t="s">
        <v>317</v>
      </c>
      <c r="D215" s="215" t="s">
        <v>262</v>
      </c>
      <c r="E215" s="216" t="s">
        <v>318</v>
      </c>
      <c r="F215" s="217" t="s">
        <v>319</v>
      </c>
      <c r="G215" s="218" t="s">
        <v>153</v>
      </c>
      <c r="H215" s="219">
        <v>68.88</v>
      </c>
      <c r="I215" s="220"/>
      <c r="J215" s="221">
        <f>ROUND(I215*H215,0)</f>
        <v>0</v>
      </c>
      <c r="K215" s="217" t="s">
        <v>154</v>
      </c>
      <c r="L215" s="222"/>
      <c r="M215" s="223" t="s">
        <v>1</v>
      </c>
      <c r="N215" s="224" t="s">
        <v>44</v>
      </c>
      <c r="O215" s="70"/>
      <c r="P215" s="199">
        <f>O215*H215</f>
        <v>0</v>
      </c>
      <c r="Q215" s="199">
        <v>1.1999999999999999E-3</v>
      </c>
      <c r="R215" s="199">
        <f>Q215*H215</f>
        <v>8.2655999999999993E-2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186</v>
      </c>
      <c r="AT215" s="201" t="s">
        <v>262</v>
      </c>
      <c r="AU215" s="201" t="s">
        <v>88</v>
      </c>
      <c r="AY215" s="16" t="s">
        <v>148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88</v>
      </c>
      <c r="BK215" s="202">
        <f>ROUND(I215*H215,0)</f>
        <v>0</v>
      </c>
      <c r="BL215" s="16" t="s">
        <v>155</v>
      </c>
      <c r="BM215" s="201" t="s">
        <v>320</v>
      </c>
    </row>
    <row r="216" spans="1:65" s="13" customFormat="1">
      <c r="B216" s="203"/>
      <c r="C216" s="204"/>
      <c r="D216" s="205" t="s">
        <v>157</v>
      </c>
      <c r="E216" s="206" t="s">
        <v>1</v>
      </c>
      <c r="F216" s="207" t="s">
        <v>321</v>
      </c>
      <c r="G216" s="204"/>
      <c r="H216" s="208">
        <v>53.927999999999997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157</v>
      </c>
      <c r="AU216" s="214" t="s">
        <v>88</v>
      </c>
      <c r="AV216" s="13" t="s">
        <v>88</v>
      </c>
      <c r="AW216" s="13" t="s">
        <v>33</v>
      </c>
      <c r="AX216" s="13" t="s">
        <v>78</v>
      </c>
      <c r="AY216" s="214" t="s">
        <v>148</v>
      </c>
    </row>
    <row r="217" spans="1:65" s="13" customFormat="1">
      <c r="B217" s="203"/>
      <c r="C217" s="204"/>
      <c r="D217" s="205" t="s">
        <v>157</v>
      </c>
      <c r="E217" s="206" t="s">
        <v>1</v>
      </c>
      <c r="F217" s="207" t="s">
        <v>322</v>
      </c>
      <c r="G217" s="204"/>
      <c r="H217" s="208">
        <v>14.952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157</v>
      </c>
      <c r="AU217" s="214" t="s">
        <v>88</v>
      </c>
      <c r="AV217" s="13" t="s">
        <v>88</v>
      </c>
      <c r="AW217" s="13" t="s">
        <v>33</v>
      </c>
      <c r="AX217" s="13" t="s">
        <v>78</v>
      </c>
      <c r="AY217" s="214" t="s">
        <v>148</v>
      </c>
    </row>
    <row r="218" spans="1:65" s="2" customFormat="1" ht="24.15" customHeight="1">
      <c r="A218" s="33"/>
      <c r="B218" s="34"/>
      <c r="C218" s="215" t="s">
        <v>323</v>
      </c>
      <c r="D218" s="215" t="s">
        <v>262</v>
      </c>
      <c r="E218" s="216" t="s">
        <v>324</v>
      </c>
      <c r="F218" s="217" t="s">
        <v>325</v>
      </c>
      <c r="G218" s="218" t="s">
        <v>153</v>
      </c>
      <c r="H218" s="219">
        <v>114.988</v>
      </c>
      <c r="I218" s="220"/>
      <c r="J218" s="221">
        <f>ROUND(I218*H218,0)</f>
        <v>0</v>
      </c>
      <c r="K218" s="217" t="s">
        <v>154</v>
      </c>
      <c r="L218" s="222"/>
      <c r="M218" s="223" t="s">
        <v>1</v>
      </c>
      <c r="N218" s="224" t="s">
        <v>44</v>
      </c>
      <c r="O218" s="70"/>
      <c r="P218" s="199">
        <f>O218*H218</f>
        <v>0</v>
      </c>
      <c r="Q218" s="199">
        <v>1.1999999999999999E-3</v>
      </c>
      <c r="R218" s="199">
        <f>Q218*H218</f>
        <v>0.13798559999999999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186</v>
      </c>
      <c r="AT218" s="201" t="s">
        <v>262</v>
      </c>
      <c r="AU218" s="201" t="s">
        <v>88</v>
      </c>
      <c r="AY218" s="16" t="s">
        <v>148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88</v>
      </c>
      <c r="BK218" s="202">
        <f>ROUND(I218*H218,0)</f>
        <v>0</v>
      </c>
      <c r="BL218" s="16" t="s">
        <v>155</v>
      </c>
      <c r="BM218" s="201" t="s">
        <v>326</v>
      </c>
    </row>
    <row r="219" spans="1:65" s="13" customFormat="1">
      <c r="B219" s="203"/>
      <c r="C219" s="204"/>
      <c r="D219" s="205" t="s">
        <v>157</v>
      </c>
      <c r="E219" s="206" t="s">
        <v>1</v>
      </c>
      <c r="F219" s="207" t="s">
        <v>327</v>
      </c>
      <c r="G219" s="204"/>
      <c r="H219" s="208">
        <v>114.988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157</v>
      </c>
      <c r="AU219" s="214" t="s">
        <v>88</v>
      </c>
      <c r="AV219" s="13" t="s">
        <v>88</v>
      </c>
      <c r="AW219" s="13" t="s">
        <v>33</v>
      </c>
      <c r="AX219" s="13" t="s">
        <v>78</v>
      </c>
      <c r="AY219" s="214" t="s">
        <v>148</v>
      </c>
    </row>
    <row r="220" spans="1:65" s="2" customFormat="1" ht="44.25" customHeight="1">
      <c r="A220" s="33"/>
      <c r="B220" s="34"/>
      <c r="C220" s="190" t="s">
        <v>328</v>
      </c>
      <c r="D220" s="190" t="s">
        <v>150</v>
      </c>
      <c r="E220" s="191" t="s">
        <v>329</v>
      </c>
      <c r="F220" s="192" t="s">
        <v>330</v>
      </c>
      <c r="G220" s="193" t="s">
        <v>153</v>
      </c>
      <c r="H220" s="194">
        <v>208.31</v>
      </c>
      <c r="I220" s="195"/>
      <c r="J220" s="196">
        <f>ROUND(I220*H220,0)</f>
        <v>0</v>
      </c>
      <c r="K220" s="192" t="s">
        <v>154</v>
      </c>
      <c r="L220" s="38"/>
      <c r="M220" s="197" t="s">
        <v>1</v>
      </c>
      <c r="N220" s="198" t="s">
        <v>44</v>
      </c>
      <c r="O220" s="70"/>
      <c r="P220" s="199">
        <f>O220*H220</f>
        <v>0</v>
      </c>
      <c r="Q220" s="199">
        <v>8.3499999999999998E-3</v>
      </c>
      <c r="R220" s="199">
        <f>Q220*H220</f>
        <v>1.7393885</v>
      </c>
      <c r="S220" s="199">
        <v>0</v>
      </c>
      <c r="T220" s="20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1" t="s">
        <v>155</v>
      </c>
      <c r="AT220" s="201" t="s">
        <v>150</v>
      </c>
      <c r="AU220" s="201" t="s">
        <v>88</v>
      </c>
      <c r="AY220" s="16" t="s">
        <v>148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6" t="s">
        <v>88</v>
      </c>
      <c r="BK220" s="202">
        <f>ROUND(I220*H220,0)</f>
        <v>0</v>
      </c>
      <c r="BL220" s="16" t="s">
        <v>155</v>
      </c>
      <c r="BM220" s="201" t="s">
        <v>331</v>
      </c>
    </row>
    <row r="221" spans="1:65" s="13" customFormat="1" ht="20.399999999999999">
      <c r="B221" s="203"/>
      <c r="C221" s="204"/>
      <c r="D221" s="205" t="s">
        <v>157</v>
      </c>
      <c r="E221" s="206" t="s">
        <v>1</v>
      </c>
      <c r="F221" s="207" t="s">
        <v>332</v>
      </c>
      <c r="G221" s="204"/>
      <c r="H221" s="208">
        <v>208.31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157</v>
      </c>
      <c r="AU221" s="214" t="s">
        <v>88</v>
      </c>
      <c r="AV221" s="13" t="s">
        <v>88</v>
      </c>
      <c r="AW221" s="13" t="s">
        <v>33</v>
      </c>
      <c r="AX221" s="13" t="s">
        <v>78</v>
      </c>
      <c r="AY221" s="214" t="s">
        <v>148</v>
      </c>
    </row>
    <row r="222" spans="1:65" s="2" customFormat="1" ht="24.15" customHeight="1">
      <c r="A222" s="33"/>
      <c r="B222" s="34"/>
      <c r="C222" s="215" t="s">
        <v>333</v>
      </c>
      <c r="D222" s="215" t="s">
        <v>262</v>
      </c>
      <c r="E222" s="216" t="s">
        <v>334</v>
      </c>
      <c r="F222" s="217" t="s">
        <v>335</v>
      </c>
      <c r="G222" s="218" t="s">
        <v>153</v>
      </c>
      <c r="H222" s="219">
        <v>218.726</v>
      </c>
      <c r="I222" s="220"/>
      <c r="J222" s="221">
        <f>ROUND(I222*H222,0)</f>
        <v>0</v>
      </c>
      <c r="K222" s="217" t="s">
        <v>154</v>
      </c>
      <c r="L222" s="222"/>
      <c r="M222" s="223" t="s">
        <v>1</v>
      </c>
      <c r="N222" s="224" t="s">
        <v>44</v>
      </c>
      <c r="O222" s="70"/>
      <c r="P222" s="199">
        <f>O222*H222</f>
        <v>0</v>
      </c>
      <c r="Q222" s="199">
        <v>1.8E-3</v>
      </c>
      <c r="R222" s="199">
        <f>Q222*H222</f>
        <v>0.39370679999999997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186</v>
      </c>
      <c r="AT222" s="201" t="s">
        <v>262</v>
      </c>
      <c r="AU222" s="201" t="s">
        <v>88</v>
      </c>
      <c r="AY222" s="16" t="s">
        <v>148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88</v>
      </c>
      <c r="BK222" s="202">
        <f>ROUND(I222*H222,0)</f>
        <v>0</v>
      </c>
      <c r="BL222" s="16" t="s">
        <v>155</v>
      </c>
      <c r="BM222" s="201" t="s">
        <v>336</v>
      </c>
    </row>
    <row r="223" spans="1:65" s="13" customFormat="1">
      <c r="B223" s="203"/>
      <c r="C223" s="204"/>
      <c r="D223" s="205" t="s">
        <v>157</v>
      </c>
      <c r="E223" s="206" t="s">
        <v>1</v>
      </c>
      <c r="F223" s="207" t="s">
        <v>337</v>
      </c>
      <c r="G223" s="204"/>
      <c r="H223" s="208">
        <v>218.726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157</v>
      </c>
      <c r="AU223" s="214" t="s">
        <v>88</v>
      </c>
      <c r="AV223" s="13" t="s">
        <v>88</v>
      </c>
      <c r="AW223" s="13" t="s">
        <v>33</v>
      </c>
      <c r="AX223" s="13" t="s">
        <v>78</v>
      </c>
      <c r="AY223" s="214" t="s">
        <v>148</v>
      </c>
    </row>
    <row r="224" spans="1:65" s="2" customFormat="1" ht="44.25" customHeight="1">
      <c r="A224" s="33"/>
      <c r="B224" s="34"/>
      <c r="C224" s="190" t="s">
        <v>338</v>
      </c>
      <c r="D224" s="190" t="s">
        <v>150</v>
      </c>
      <c r="E224" s="191" t="s">
        <v>339</v>
      </c>
      <c r="F224" s="192" t="s">
        <v>340</v>
      </c>
      <c r="G224" s="193" t="s">
        <v>153</v>
      </c>
      <c r="H224" s="194">
        <v>1352.973</v>
      </c>
      <c r="I224" s="195"/>
      <c r="J224" s="196">
        <f>ROUND(I224*H224,0)</f>
        <v>0</v>
      </c>
      <c r="K224" s="192" t="s">
        <v>154</v>
      </c>
      <c r="L224" s="38"/>
      <c r="M224" s="197" t="s">
        <v>1</v>
      </c>
      <c r="N224" s="198" t="s">
        <v>44</v>
      </c>
      <c r="O224" s="70"/>
      <c r="P224" s="199">
        <f>O224*H224</f>
        <v>0</v>
      </c>
      <c r="Q224" s="199">
        <v>8.6E-3</v>
      </c>
      <c r="R224" s="199">
        <f>Q224*H224</f>
        <v>11.6355678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155</v>
      </c>
      <c r="AT224" s="201" t="s">
        <v>150</v>
      </c>
      <c r="AU224" s="201" t="s">
        <v>88</v>
      </c>
      <c r="AY224" s="16" t="s">
        <v>148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88</v>
      </c>
      <c r="BK224" s="202">
        <f>ROUND(I224*H224,0)</f>
        <v>0</v>
      </c>
      <c r="BL224" s="16" t="s">
        <v>155</v>
      </c>
      <c r="BM224" s="201" t="s">
        <v>341</v>
      </c>
    </row>
    <row r="225" spans="1:65" s="13" customFormat="1">
      <c r="B225" s="203"/>
      <c r="C225" s="204"/>
      <c r="D225" s="205" t="s">
        <v>157</v>
      </c>
      <c r="E225" s="206" t="s">
        <v>1</v>
      </c>
      <c r="F225" s="207" t="s">
        <v>342</v>
      </c>
      <c r="G225" s="204"/>
      <c r="H225" s="208">
        <v>2358.5340000000001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157</v>
      </c>
      <c r="AU225" s="214" t="s">
        <v>88</v>
      </c>
      <c r="AV225" s="13" t="s">
        <v>88</v>
      </c>
      <c r="AW225" s="13" t="s">
        <v>33</v>
      </c>
      <c r="AX225" s="13" t="s">
        <v>78</v>
      </c>
      <c r="AY225" s="214" t="s">
        <v>148</v>
      </c>
    </row>
    <row r="226" spans="1:65" s="13" customFormat="1">
      <c r="B226" s="203"/>
      <c r="C226" s="204"/>
      <c r="D226" s="205" t="s">
        <v>157</v>
      </c>
      <c r="E226" s="206" t="s">
        <v>1</v>
      </c>
      <c r="F226" s="207" t="s">
        <v>343</v>
      </c>
      <c r="G226" s="204"/>
      <c r="H226" s="208">
        <v>-35.930999999999997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157</v>
      </c>
      <c r="AU226" s="214" t="s">
        <v>88</v>
      </c>
      <c r="AV226" s="13" t="s">
        <v>88</v>
      </c>
      <c r="AW226" s="13" t="s">
        <v>33</v>
      </c>
      <c r="AX226" s="13" t="s">
        <v>78</v>
      </c>
      <c r="AY226" s="214" t="s">
        <v>148</v>
      </c>
    </row>
    <row r="227" spans="1:65" s="13" customFormat="1">
      <c r="B227" s="203"/>
      <c r="C227" s="204"/>
      <c r="D227" s="205" t="s">
        <v>157</v>
      </c>
      <c r="E227" s="206" t="s">
        <v>1</v>
      </c>
      <c r="F227" s="207" t="s">
        <v>344</v>
      </c>
      <c r="G227" s="204"/>
      <c r="H227" s="208">
        <v>-277.01600000000002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157</v>
      </c>
      <c r="AU227" s="214" t="s">
        <v>88</v>
      </c>
      <c r="AV227" s="13" t="s">
        <v>88</v>
      </c>
      <c r="AW227" s="13" t="s">
        <v>33</v>
      </c>
      <c r="AX227" s="13" t="s">
        <v>78</v>
      </c>
      <c r="AY227" s="214" t="s">
        <v>148</v>
      </c>
    </row>
    <row r="228" spans="1:65" s="13" customFormat="1">
      <c r="B228" s="203"/>
      <c r="C228" s="204"/>
      <c r="D228" s="205" t="s">
        <v>157</v>
      </c>
      <c r="E228" s="206" t="s">
        <v>1</v>
      </c>
      <c r="F228" s="207" t="s">
        <v>345</v>
      </c>
      <c r="G228" s="204"/>
      <c r="H228" s="208">
        <v>-409.92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157</v>
      </c>
      <c r="AU228" s="214" t="s">
        <v>88</v>
      </c>
      <c r="AV228" s="13" t="s">
        <v>88</v>
      </c>
      <c r="AW228" s="13" t="s">
        <v>33</v>
      </c>
      <c r="AX228" s="13" t="s">
        <v>78</v>
      </c>
      <c r="AY228" s="214" t="s">
        <v>148</v>
      </c>
    </row>
    <row r="229" spans="1:65" s="13" customFormat="1">
      <c r="B229" s="203"/>
      <c r="C229" s="204"/>
      <c r="D229" s="205" t="s">
        <v>157</v>
      </c>
      <c r="E229" s="206" t="s">
        <v>1</v>
      </c>
      <c r="F229" s="207" t="s">
        <v>346</v>
      </c>
      <c r="G229" s="204"/>
      <c r="H229" s="208">
        <v>-17.600000000000001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157</v>
      </c>
      <c r="AU229" s="214" t="s">
        <v>88</v>
      </c>
      <c r="AV229" s="13" t="s">
        <v>88</v>
      </c>
      <c r="AW229" s="13" t="s">
        <v>33</v>
      </c>
      <c r="AX229" s="13" t="s">
        <v>78</v>
      </c>
      <c r="AY229" s="214" t="s">
        <v>148</v>
      </c>
    </row>
    <row r="230" spans="1:65" s="13" customFormat="1">
      <c r="B230" s="203"/>
      <c r="C230" s="204"/>
      <c r="D230" s="205" t="s">
        <v>157</v>
      </c>
      <c r="E230" s="206" t="s">
        <v>1</v>
      </c>
      <c r="F230" s="207" t="s">
        <v>347</v>
      </c>
      <c r="G230" s="204"/>
      <c r="H230" s="208">
        <v>-265.09399999999999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157</v>
      </c>
      <c r="AU230" s="214" t="s">
        <v>88</v>
      </c>
      <c r="AV230" s="13" t="s">
        <v>88</v>
      </c>
      <c r="AW230" s="13" t="s">
        <v>33</v>
      </c>
      <c r="AX230" s="13" t="s">
        <v>78</v>
      </c>
      <c r="AY230" s="214" t="s">
        <v>148</v>
      </c>
    </row>
    <row r="231" spans="1:65" s="2" customFormat="1" ht="16.5" customHeight="1">
      <c r="A231" s="33"/>
      <c r="B231" s="34"/>
      <c r="C231" s="215" t="s">
        <v>348</v>
      </c>
      <c r="D231" s="215" t="s">
        <v>262</v>
      </c>
      <c r="E231" s="216" t="s">
        <v>349</v>
      </c>
      <c r="F231" s="217" t="s">
        <v>350</v>
      </c>
      <c r="G231" s="218" t="s">
        <v>153</v>
      </c>
      <c r="H231" s="219">
        <v>1419.3620000000001</v>
      </c>
      <c r="I231" s="220"/>
      <c r="J231" s="221">
        <f>ROUND(I231*H231,0)</f>
        <v>0</v>
      </c>
      <c r="K231" s="217" t="s">
        <v>154</v>
      </c>
      <c r="L231" s="222"/>
      <c r="M231" s="223" t="s">
        <v>1</v>
      </c>
      <c r="N231" s="224" t="s">
        <v>44</v>
      </c>
      <c r="O231" s="70"/>
      <c r="P231" s="199">
        <f>O231*H231</f>
        <v>0</v>
      </c>
      <c r="Q231" s="199">
        <v>2.3800000000000002E-3</v>
      </c>
      <c r="R231" s="199">
        <f>Q231*H231</f>
        <v>3.3780815600000005</v>
      </c>
      <c r="S231" s="199">
        <v>0</v>
      </c>
      <c r="T231" s="20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1" t="s">
        <v>186</v>
      </c>
      <c r="AT231" s="201" t="s">
        <v>262</v>
      </c>
      <c r="AU231" s="201" t="s">
        <v>88</v>
      </c>
      <c r="AY231" s="16" t="s">
        <v>148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6" t="s">
        <v>88</v>
      </c>
      <c r="BK231" s="202">
        <f>ROUND(I231*H231,0)</f>
        <v>0</v>
      </c>
      <c r="BL231" s="16" t="s">
        <v>155</v>
      </c>
      <c r="BM231" s="201" t="s">
        <v>351</v>
      </c>
    </row>
    <row r="232" spans="1:65" s="13" customFormat="1">
      <c r="B232" s="203"/>
      <c r="C232" s="204"/>
      <c r="D232" s="205" t="s">
        <v>157</v>
      </c>
      <c r="E232" s="206" t="s">
        <v>1</v>
      </c>
      <c r="F232" s="207" t="s">
        <v>352</v>
      </c>
      <c r="G232" s="204"/>
      <c r="H232" s="208">
        <v>1419.3620000000001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157</v>
      </c>
      <c r="AU232" s="214" t="s">
        <v>88</v>
      </c>
      <c r="AV232" s="13" t="s">
        <v>88</v>
      </c>
      <c r="AW232" s="13" t="s">
        <v>33</v>
      </c>
      <c r="AX232" s="13" t="s">
        <v>78</v>
      </c>
      <c r="AY232" s="214" t="s">
        <v>148</v>
      </c>
    </row>
    <row r="233" spans="1:65" s="2" customFormat="1" ht="24.15" customHeight="1">
      <c r="A233" s="33"/>
      <c r="B233" s="34"/>
      <c r="C233" s="215" t="s">
        <v>353</v>
      </c>
      <c r="D233" s="215" t="s">
        <v>262</v>
      </c>
      <c r="E233" s="216" t="s">
        <v>354</v>
      </c>
      <c r="F233" s="217" t="s">
        <v>355</v>
      </c>
      <c r="G233" s="218" t="s">
        <v>153</v>
      </c>
      <c r="H233" s="219">
        <v>1.26</v>
      </c>
      <c r="I233" s="220"/>
      <c r="J233" s="221">
        <f>ROUND(I233*H233,0)</f>
        <v>0</v>
      </c>
      <c r="K233" s="217" t="s">
        <v>154</v>
      </c>
      <c r="L233" s="222"/>
      <c r="M233" s="223" t="s">
        <v>1</v>
      </c>
      <c r="N233" s="224" t="s">
        <v>44</v>
      </c>
      <c r="O233" s="70"/>
      <c r="P233" s="199">
        <f>O233*H233</f>
        <v>0</v>
      </c>
      <c r="Q233" s="199">
        <v>4.1000000000000003E-3</v>
      </c>
      <c r="R233" s="199">
        <f>Q233*H233</f>
        <v>5.1660000000000005E-3</v>
      </c>
      <c r="S233" s="199">
        <v>0</v>
      </c>
      <c r="T233" s="20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186</v>
      </c>
      <c r="AT233" s="201" t="s">
        <v>262</v>
      </c>
      <c r="AU233" s="201" t="s">
        <v>88</v>
      </c>
      <c r="AY233" s="16" t="s">
        <v>148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88</v>
      </c>
      <c r="BK233" s="202">
        <f>ROUND(I233*H233,0)</f>
        <v>0</v>
      </c>
      <c r="BL233" s="16" t="s">
        <v>155</v>
      </c>
      <c r="BM233" s="201" t="s">
        <v>356</v>
      </c>
    </row>
    <row r="234" spans="1:65" s="13" customFormat="1">
      <c r="B234" s="203"/>
      <c r="C234" s="204"/>
      <c r="D234" s="205" t="s">
        <v>157</v>
      </c>
      <c r="E234" s="206" t="s">
        <v>1</v>
      </c>
      <c r="F234" s="207" t="s">
        <v>357</v>
      </c>
      <c r="G234" s="204"/>
      <c r="H234" s="208">
        <v>1.26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157</v>
      </c>
      <c r="AU234" s="214" t="s">
        <v>88</v>
      </c>
      <c r="AV234" s="13" t="s">
        <v>88</v>
      </c>
      <c r="AW234" s="13" t="s">
        <v>33</v>
      </c>
      <c r="AX234" s="13" t="s">
        <v>78</v>
      </c>
      <c r="AY234" s="214" t="s">
        <v>148</v>
      </c>
    </row>
    <row r="235" spans="1:65" s="2" customFormat="1" ht="37.950000000000003" customHeight="1">
      <c r="A235" s="33"/>
      <c r="B235" s="34"/>
      <c r="C235" s="190" t="s">
        <v>358</v>
      </c>
      <c r="D235" s="190" t="s">
        <v>150</v>
      </c>
      <c r="E235" s="191" t="s">
        <v>359</v>
      </c>
      <c r="F235" s="192" t="s">
        <v>360</v>
      </c>
      <c r="G235" s="193" t="s">
        <v>199</v>
      </c>
      <c r="H235" s="194">
        <v>399.36</v>
      </c>
      <c r="I235" s="195"/>
      <c r="J235" s="196">
        <f>ROUND(I235*H235,0)</f>
        <v>0</v>
      </c>
      <c r="K235" s="192" t="s">
        <v>154</v>
      </c>
      <c r="L235" s="38"/>
      <c r="M235" s="197" t="s">
        <v>1</v>
      </c>
      <c r="N235" s="198" t="s">
        <v>44</v>
      </c>
      <c r="O235" s="70"/>
      <c r="P235" s="199">
        <f>O235*H235</f>
        <v>0</v>
      </c>
      <c r="Q235" s="199">
        <v>1.7600000000000001E-3</v>
      </c>
      <c r="R235" s="199">
        <f>Q235*H235</f>
        <v>0.7028736000000001</v>
      </c>
      <c r="S235" s="199">
        <v>0</v>
      </c>
      <c r="T235" s="20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1" t="s">
        <v>155</v>
      </c>
      <c r="AT235" s="201" t="s">
        <v>150</v>
      </c>
      <c r="AU235" s="201" t="s">
        <v>88</v>
      </c>
      <c r="AY235" s="16" t="s">
        <v>148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6" t="s">
        <v>88</v>
      </c>
      <c r="BK235" s="202">
        <f>ROUND(I235*H235,0)</f>
        <v>0</v>
      </c>
      <c r="BL235" s="16" t="s">
        <v>155</v>
      </c>
      <c r="BM235" s="201" t="s">
        <v>361</v>
      </c>
    </row>
    <row r="236" spans="1:65" s="13" customFormat="1">
      <c r="B236" s="203"/>
      <c r="C236" s="204"/>
      <c r="D236" s="205" t="s">
        <v>157</v>
      </c>
      <c r="E236" s="206" t="s">
        <v>1</v>
      </c>
      <c r="F236" s="207" t="s">
        <v>362</v>
      </c>
      <c r="G236" s="204"/>
      <c r="H236" s="208">
        <v>336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157</v>
      </c>
      <c r="AU236" s="214" t="s">
        <v>88</v>
      </c>
      <c r="AV236" s="13" t="s">
        <v>88</v>
      </c>
      <c r="AW236" s="13" t="s">
        <v>33</v>
      </c>
      <c r="AX236" s="13" t="s">
        <v>78</v>
      </c>
      <c r="AY236" s="214" t="s">
        <v>148</v>
      </c>
    </row>
    <row r="237" spans="1:65" s="13" customFormat="1">
      <c r="B237" s="203"/>
      <c r="C237" s="204"/>
      <c r="D237" s="205" t="s">
        <v>157</v>
      </c>
      <c r="E237" s="206" t="s">
        <v>1</v>
      </c>
      <c r="F237" s="207" t="s">
        <v>363</v>
      </c>
      <c r="G237" s="204"/>
      <c r="H237" s="208">
        <v>63.36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157</v>
      </c>
      <c r="AU237" s="214" t="s">
        <v>88</v>
      </c>
      <c r="AV237" s="13" t="s">
        <v>88</v>
      </c>
      <c r="AW237" s="13" t="s">
        <v>33</v>
      </c>
      <c r="AX237" s="13" t="s">
        <v>78</v>
      </c>
      <c r="AY237" s="214" t="s">
        <v>148</v>
      </c>
    </row>
    <row r="238" spans="1:65" s="2" customFormat="1" ht="24.15" customHeight="1">
      <c r="A238" s="33"/>
      <c r="B238" s="34"/>
      <c r="C238" s="215" t="s">
        <v>364</v>
      </c>
      <c r="D238" s="215" t="s">
        <v>262</v>
      </c>
      <c r="E238" s="216" t="s">
        <v>365</v>
      </c>
      <c r="F238" s="217" t="s">
        <v>366</v>
      </c>
      <c r="G238" s="218" t="s">
        <v>153</v>
      </c>
      <c r="H238" s="219">
        <v>21.167999999999999</v>
      </c>
      <c r="I238" s="220"/>
      <c r="J238" s="221">
        <f>ROUND(I238*H238,0)</f>
        <v>0</v>
      </c>
      <c r="K238" s="217" t="s">
        <v>154</v>
      </c>
      <c r="L238" s="222"/>
      <c r="M238" s="223" t="s">
        <v>1</v>
      </c>
      <c r="N238" s="224" t="s">
        <v>44</v>
      </c>
      <c r="O238" s="70"/>
      <c r="P238" s="199">
        <f>O238*H238</f>
        <v>0</v>
      </c>
      <c r="Q238" s="199">
        <v>8.9999999999999998E-4</v>
      </c>
      <c r="R238" s="199">
        <f>Q238*H238</f>
        <v>1.9051199999999997E-2</v>
      </c>
      <c r="S238" s="199">
        <v>0</v>
      </c>
      <c r="T238" s="20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1" t="s">
        <v>186</v>
      </c>
      <c r="AT238" s="201" t="s">
        <v>262</v>
      </c>
      <c r="AU238" s="201" t="s">
        <v>88</v>
      </c>
      <c r="AY238" s="16" t="s">
        <v>148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6" t="s">
        <v>88</v>
      </c>
      <c r="BK238" s="202">
        <f>ROUND(I238*H238,0)</f>
        <v>0</v>
      </c>
      <c r="BL238" s="16" t="s">
        <v>155</v>
      </c>
      <c r="BM238" s="201" t="s">
        <v>367</v>
      </c>
    </row>
    <row r="239" spans="1:65" s="13" customFormat="1">
      <c r="B239" s="203"/>
      <c r="C239" s="204"/>
      <c r="D239" s="205" t="s">
        <v>157</v>
      </c>
      <c r="E239" s="206" t="s">
        <v>1</v>
      </c>
      <c r="F239" s="207" t="s">
        <v>368</v>
      </c>
      <c r="G239" s="204"/>
      <c r="H239" s="208">
        <v>21.167999999999999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157</v>
      </c>
      <c r="AU239" s="214" t="s">
        <v>88</v>
      </c>
      <c r="AV239" s="13" t="s">
        <v>88</v>
      </c>
      <c r="AW239" s="13" t="s">
        <v>33</v>
      </c>
      <c r="AX239" s="13" t="s">
        <v>78</v>
      </c>
      <c r="AY239" s="214" t="s">
        <v>148</v>
      </c>
    </row>
    <row r="240" spans="1:65" s="2" customFormat="1" ht="24.15" customHeight="1">
      <c r="A240" s="33"/>
      <c r="B240" s="34"/>
      <c r="C240" s="215" t="s">
        <v>369</v>
      </c>
      <c r="D240" s="215" t="s">
        <v>262</v>
      </c>
      <c r="E240" s="216" t="s">
        <v>370</v>
      </c>
      <c r="F240" s="217" t="s">
        <v>371</v>
      </c>
      <c r="G240" s="218" t="s">
        <v>153</v>
      </c>
      <c r="H240" s="219">
        <v>7.9829999999999997</v>
      </c>
      <c r="I240" s="220"/>
      <c r="J240" s="221">
        <f>ROUND(I240*H240,0)</f>
        <v>0</v>
      </c>
      <c r="K240" s="217" t="s">
        <v>154</v>
      </c>
      <c r="L240" s="222"/>
      <c r="M240" s="223" t="s">
        <v>1</v>
      </c>
      <c r="N240" s="224" t="s">
        <v>44</v>
      </c>
      <c r="O240" s="70"/>
      <c r="P240" s="199">
        <f>O240*H240</f>
        <v>0</v>
      </c>
      <c r="Q240" s="199">
        <v>8.9999999999999998E-4</v>
      </c>
      <c r="R240" s="199">
        <f>Q240*H240</f>
        <v>7.1846999999999996E-3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186</v>
      </c>
      <c r="AT240" s="201" t="s">
        <v>262</v>
      </c>
      <c r="AU240" s="201" t="s">
        <v>88</v>
      </c>
      <c r="AY240" s="16" t="s">
        <v>148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88</v>
      </c>
      <c r="BK240" s="202">
        <f>ROUND(I240*H240,0)</f>
        <v>0</v>
      </c>
      <c r="BL240" s="16" t="s">
        <v>155</v>
      </c>
      <c r="BM240" s="201" t="s">
        <v>372</v>
      </c>
    </row>
    <row r="241" spans="1:65" s="13" customFormat="1">
      <c r="B241" s="203"/>
      <c r="C241" s="204"/>
      <c r="D241" s="205" t="s">
        <v>157</v>
      </c>
      <c r="E241" s="206" t="s">
        <v>1</v>
      </c>
      <c r="F241" s="207" t="s">
        <v>373</v>
      </c>
      <c r="G241" s="204"/>
      <c r="H241" s="208">
        <v>7.9829999999999997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157</v>
      </c>
      <c r="AU241" s="214" t="s">
        <v>88</v>
      </c>
      <c r="AV241" s="13" t="s">
        <v>88</v>
      </c>
      <c r="AW241" s="13" t="s">
        <v>33</v>
      </c>
      <c r="AX241" s="13" t="s">
        <v>78</v>
      </c>
      <c r="AY241" s="214" t="s">
        <v>148</v>
      </c>
    </row>
    <row r="242" spans="1:65" s="2" customFormat="1" ht="37.950000000000003" customHeight="1">
      <c r="A242" s="33"/>
      <c r="B242" s="34"/>
      <c r="C242" s="190" t="s">
        <v>374</v>
      </c>
      <c r="D242" s="190" t="s">
        <v>150</v>
      </c>
      <c r="E242" s="191" t="s">
        <v>375</v>
      </c>
      <c r="F242" s="192" t="s">
        <v>376</v>
      </c>
      <c r="G242" s="193" t="s">
        <v>199</v>
      </c>
      <c r="H242" s="194">
        <v>256.2</v>
      </c>
      <c r="I242" s="195"/>
      <c r="J242" s="196">
        <f>ROUND(I242*H242,0)</f>
        <v>0</v>
      </c>
      <c r="K242" s="192" t="s">
        <v>154</v>
      </c>
      <c r="L242" s="38"/>
      <c r="M242" s="197" t="s">
        <v>1</v>
      </c>
      <c r="N242" s="198" t="s">
        <v>44</v>
      </c>
      <c r="O242" s="70"/>
      <c r="P242" s="199">
        <f>O242*H242</f>
        <v>0</v>
      </c>
      <c r="Q242" s="199">
        <v>3.3899999999999998E-3</v>
      </c>
      <c r="R242" s="199">
        <f>Q242*H242</f>
        <v>0.8685179999999999</v>
      </c>
      <c r="S242" s="199">
        <v>0</v>
      </c>
      <c r="T242" s="20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1" t="s">
        <v>155</v>
      </c>
      <c r="AT242" s="201" t="s">
        <v>150</v>
      </c>
      <c r="AU242" s="201" t="s">
        <v>88</v>
      </c>
      <c r="AY242" s="16" t="s">
        <v>148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6" t="s">
        <v>88</v>
      </c>
      <c r="BK242" s="202">
        <f>ROUND(I242*H242,0)</f>
        <v>0</v>
      </c>
      <c r="BL242" s="16" t="s">
        <v>155</v>
      </c>
      <c r="BM242" s="201" t="s">
        <v>377</v>
      </c>
    </row>
    <row r="243" spans="1:65" s="13" customFormat="1">
      <c r="B243" s="203"/>
      <c r="C243" s="204"/>
      <c r="D243" s="205" t="s">
        <v>157</v>
      </c>
      <c r="E243" s="206" t="s">
        <v>1</v>
      </c>
      <c r="F243" s="207" t="s">
        <v>378</v>
      </c>
      <c r="G243" s="204"/>
      <c r="H243" s="208">
        <v>235.2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157</v>
      </c>
      <c r="AU243" s="214" t="s">
        <v>88</v>
      </c>
      <c r="AV243" s="13" t="s">
        <v>88</v>
      </c>
      <c r="AW243" s="13" t="s">
        <v>33</v>
      </c>
      <c r="AX243" s="13" t="s">
        <v>78</v>
      </c>
      <c r="AY243" s="214" t="s">
        <v>148</v>
      </c>
    </row>
    <row r="244" spans="1:65" s="13" customFormat="1">
      <c r="B244" s="203"/>
      <c r="C244" s="204"/>
      <c r="D244" s="205" t="s">
        <v>157</v>
      </c>
      <c r="E244" s="206" t="s">
        <v>1</v>
      </c>
      <c r="F244" s="207" t="s">
        <v>379</v>
      </c>
      <c r="G244" s="204"/>
      <c r="H244" s="208">
        <v>21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157</v>
      </c>
      <c r="AU244" s="214" t="s">
        <v>88</v>
      </c>
      <c r="AV244" s="13" t="s">
        <v>88</v>
      </c>
      <c r="AW244" s="13" t="s">
        <v>33</v>
      </c>
      <c r="AX244" s="13" t="s">
        <v>78</v>
      </c>
      <c r="AY244" s="214" t="s">
        <v>148</v>
      </c>
    </row>
    <row r="245" spans="1:65" s="2" customFormat="1" ht="24.15" customHeight="1">
      <c r="A245" s="33"/>
      <c r="B245" s="34"/>
      <c r="C245" s="215" t="s">
        <v>380</v>
      </c>
      <c r="D245" s="215" t="s">
        <v>262</v>
      </c>
      <c r="E245" s="216" t="s">
        <v>370</v>
      </c>
      <c r="F245" s="217" t="s">
        <v>371</v>
      </c>
      <c r="G245" s="218" t="s">
        <v>153</v>
      </c>
      <c r="H245" s="219">
        <v>80.703000000000003</v>
      </c>
      <c r="I245" s="220"/>
      <c r="J245" s="221">
        <f>ROUND(I245*H245,0)</f>
        <v>0</v>
      </c>
      <c r="K245" s="217" t="s">
        <v>154</v>
      </c>
      <c r="L245" s="222"/>
      <c r="M245" s="223" t="s">
        <v>1</v>
      </c>
      <c r="N245" s="224" t="s">
        <v>44</v>
      </c>
      <c r="O245" s="70"/>
      <c r="P245" s="199">
        <f>O245*H245</f>
        <v>0</v>
      </c>
      <c r="Q245" s="199">
        <v>8.9999999999999998E-4</v>
      </c>
      <c r="R245" s="199">
        <f>Q245*H245</f>
        <v>7.2632699999999994E-2</v>
      </c>
      <c r="S245" s="199">
        <v>0</v>
      </c>
      <c r="T245" s="20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1" t="s">
        <v>186</v>
      </c>
      <c r="AT245" s="201" t="s">
        <v>262</v>
      </c>
      <c r="AU245" s="201" t="s">
        <v>88</v>
      </c>
      <c r="AY245" s="16" t="s">
        <v>148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6" t="s">
        <v>88</v>
      </c>
      <c r="BK245" s="202">
        <f>ROUND(I245*H245,0)</f>
        <v>0</v>
      </c>
      <c r="BL245" s="16" t="s">
        <v>155</v>
      </c>
      <c r="BM245" s="201" t="s">
        <v>381</v>
      </c>
    </row>
    <row r="246" spans="1:65" s="13" customFormat="1">
      <c r="B246" s="203"/>
      <c r="C246" s="204"/>
      <c r="D246" s="205" t="s">
        <v>157</v>
      </c>
      <c r="E246" s="206" t="s">
        <v>1</v>
      </c>
      <c r="F246" s="207" t="s">
        <v>382</v>
      </c>
      <c r="G246" s="204"/>
      <c r="H246" s="208">
        <v>80.703000000000003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157</v>
      </c>
      <c r="AU246" s="214" t="s">
        <v>88</v>
      </c>
      <c r="AV246" s="13" t="s">
        <v>88</v>
      </c>
      <c r="AW246" s="13" t="s">
        <v>33</v>
      </c>
      <c r="AX246" s="13" t="s">
        <v>78</v>
      </c>
      <c r="AY246" s="214" t="s">
        <v>148</v>
      </c>
    </row>
    <row r="247" spans="1:65" s="2" customFormat="1" ht="44.25" customHeight="1">
      <c r="A247" s="33"/>
      <c r="B247" s="34"/>
      <c r="C247" s="190" t="s">
        <v>383</v>
      </c>
      <c r="D247" s="190" t="s">
        <v>150</v>
      </c>
      <c r="E247" s="191" t="s">
        <v>384</v>
      </c>
      <c r="F247" s="192" t="s">
        <v>385</v>
      </c>
      <c r="G247" s="193" t="s">
        <v>153</v>
      </c>
      <c r="H247" s="194">
        <v>31.488</v>
      </c>
      <c r="I247" s="195"/>
      <c r="J247" s="196">
        <f>ROUND(I247*H247,0)</f>
        <v>0</v>
      </c>
      <c r="K247" s="192" t="s">
        <v>154</v>
      </c>
      <c r="L247" s="38"/>
      <c r="M247" s="197" t="s">
        <v>1</v>
      </c>
      <c r="N247" s="198" t="s">
        <v>44</v>
      </c>
      <c r="O247" s="70"/>
      <c r="P247" s="199">
        <f>O247*H247</f>
        <v>0</v>
      </c>
      <c r="Q247" s="199">
        <v>1.243E-2</v>
      </c>
      <c r="R247" s="199">
        <f>Q247*H247</f>
        <v>0.39139583999999999</v>
      </c>
      <c r="S247" s="199">
        <v>0</v>
      </c>
      <c r="T247" s="20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1" t="s">
        <v>155</v>
      </c>
      <c r="AT247" s="201" t="s">
        <v>150</v>
      </c>
      <c r="AU247" s="201" t="s">
        <v>88</v>
      </c>
      <c r="AY247" s="16" t="s">
        <v>148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6" t="s">
        <v>88</v>
      </c>
      <c r="BK247" s="202">
        <f>ROUND(I247*H247,0)</f>
        <v>0</v>
      </c>
      <c r="BL247" s="16" t="s">
        <v>155</v>
      </c>
      <c r="BM247" s="201" t="s">
        <v>386</v>
      </c>
    </row>
    <row r="248" spans="1:65" s="13" customFormat="1">
      <c r="B248" s="203"/>
      <c r="C248" s="204"/>
      <c r="D248" s="205" t="s">
        <v>157</v>
      </c>
      <c r="E248" s="206" t="s">
        <v>1</v>
      </c>
      <c r="F248" s="207" t="s">
        <v>387</v>
      </c>
      <c r="G248" s="204"/>
      <c r="H248" s="208">
        <v>31.488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157</v>
      </c>
      <c r="AU248" s="214" t="s">
        <v>88</v>
      </c>
      <c r="AV248" s="13" t="s">
        <v>88</v>
      </c>
      <c r="AW248" s="13" t="s">
        <v>33</v>
      </c>
      <c r="AX248" s="13" t="s">
        <v>78</v>
      </c>
      <c r="AY248" s="214" t="s">
        <v>148</v>
      </c>
    </row>
    <row r="249" spans="1:65" s="2" customFormat="1" ht="24.15" customHeight="1">
      <c r="A249" s="33"/>
      <c r="B249" s="34"/>
      <c r="C249" s="215" t="s">
        <v>388</v>
      </c>
      <c r="D249" s="215" t="s">
        <v>262</v>
      </c>
      <c r="E249" s="216" t="s">
        <v>389</v>
      </c>
      <c r="F249" s="217" t="s">
        <v>390</v>
      </c>
      <c r="G249" s="218" t="s">
        <v>153</v>
      </c>
      <c r="H249" s="219">
        <v>33.061999999999998</v>
      </c>
      <c r="I249" s="220"/>
      <c r="J249" s="221">
        <f>ROUND(I249*H249,0)</f>
        <v>0</v>
      </c>
      <c r="K249" s="217" t="s">
        <v>154</v>
      </c>
      <c r="L249" s="222"/>
      <c r="M249" s="223" t="s">
        <v>1</v>
      </c>
      <c r="N249" s="224" t="s">
        <v>44</v>
      </c>
      <c r="O249" s="70"/>
      <c r="P249" s="199">
        <f>O249*H249</f>
        <v>0</v>
      </c>
      <c r="Q249" s="199">
        <v>3.0000000000000001E-3</v>
      </c>
      <c r="R249" s="199">
        <f>Q249*H249</f>
        <v>9.9185999999999996E-2</v>
      </c>
      <c r="S249" s="199">
        <v>0</v>
      </c>
      <c r="T249" s="20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1" t="s">
        <v>186</v>
      </c>
      <c r="AT249" s="201" t="s">
        <v>262</v>
      </c>
      <c r="AU249" s="201" t="s">
        <v>88</v>
      </c>
      <c r="AY249" s="16" t="s">
        <v>148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6" t="s">
        <v>88</v>
      </c>
      <c r="BK249" s="202">
        <f>ROUND(I249*H249,0)</f>
        <v>0</v>
      </c>
      <c r="BL249" s="16" t="s">
        <v>155</v>
      </c>
      <c r="BM249" s="201" t="s">
        <v>391</v>
      </c>
    </row>
    <row r="250" spans="1:65" s="13" customFormat="1">
      <c r="B250" s="203"/>
      <c r="C250" s="204"/>
      <c r="D250" s="205" t="s">
        <v>157</v>
      </c>
      <c r="E250" s="206" t="s">
        <v>1</v>
      </c>
      <c r="F250" s="207" t="s">
        <v>392</v>
      </c>
      <c r="G250" s="204"/>
      <c r="H250" s="208">
        <v>33.061999999999998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157</v>
      </c>
      <c r="AU250" s="214" t="s">
        <v>88</v>
      </c>
      <c r="AV250" s="13" t="s">
        <v>88</v>
      </c>
      <c r="AW250" s="13" t="s">
        <v>33</v>
      </c>
      <c r="AX250" s="13" t="s">
        <v>78</v>
      </c>
      <c r="AY250" s="214" t="s">
        <v>148</v>
      </c>
    </row>
    <row r="251" spans="1:65" s="2" customFormat="1" ht="44.25" customHeight="1">
      <c r="A251" s="33"/>
      <c r="B251" s="34"/>
      <c r="C251" s="190" t="s">
        <v>393</v>
      </c>
      <c r="D251" s="190" t="s">
        <v>150</v>
      </c>
      <c r="E251" s="191" t="s">
        <v>394</v>
      </c>
      <c r="F251" s="192" t="s">
        <v>395</v>
      </c>
      <c r="G251" s="193" t="s">
        <v>153</v>
      </c>
      <c r="H251" s="194">
        <v>252.46700000000001</v>
      </c>
      <c r="I251" s="195"/>
      <c r="J251" s="196">
        <f>ROUND(I251*H251,0)</f>
        <v>0</v>
      </c>
      <c r="K251" s="192" t="s">
        <v>154</v>
      </c>
      <c r="L251" s="38"/>
      <c r="M251" s="197" t="s">
        <v>1</v>
      </c>
      <c r="N251" s="198" t="s">
        <v>44</v>
      </c>
      <c r="O251" s="70"/>
      <c r="P251" s="199">
        <f>O251*H251</f>
        <v>0</v>
      </c>
      <c r="Q251" s="199">
        <v>1.1599999999999999E-2</v>
      </c>
      <c r="R251" s="199">
        <f>Q251*H251</f>
        <v>2.9286172000000001</v>
      </c>
      <c r="S251" s="199">
        <v>0</v>
      </c>
      <c r="T251" s="20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1" t="s">
        <v>155</v>
      </c>
      <c r="AT251" s="201" t="s">
        <v>150</v>
      </c>
      <c r="AU251" s="201" t="s">
        <v>88</v>
      </c>
      <c r="AY251" s="16" t="s">
        <v>148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6" t="s">
        <v>88</v>
      </c>
      <c r="BK251" s="202">
        <f>ROUND(I251*H251,0)</f>
        <v>0</v>
      </c>
      <c r="BL251" s="16" t="s">
        <v>155</v>
      </c>
      <c r="BM251" s="201" t="s">
        <v>396</v>
      </c>
    </row>
    <row r="252" spans="1:65" s="13" customFormat="1">
      <c r="B252" s="203"/>
      <c r="C252" s="204"/>
      <c r="D252" s="205" t="s">
        <v>157</v>
      </c>
      <c r="E252" s="206" t="s">
        <v>1</v>
      </c>
      <c r="F252" s="207" t="s">
        <v>397</v>
      </c>
      <c r="G252" s="204"/>
      <c r="H252" s="208">
        <v>25.887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157</v>
      </c>
      <c r="AU252" s="214" t="s">
        <v>88</v>
      </c>
      <c r="AV252" s="13" t="s">
        <v>88</v>
      </c>
      <c r="AW252" s="13" t="s">
        <v>33</v>
      </c>
      <c r="AX252" s="13" t="s">
        <v>78</v>
      </c>
      <c r="AY252" s="214" t="s">
        <v>148</v>
      </c>
    </row>
    <row r="253" spans="1:65" s="13" customFormat="1">
      <c r="B253" s="203"/>
      <c r="C253" s="204"/>
      <c r="D253" s="205" t="s">
        <v>157</v>
      </c>
      <c r="E253" s="206" t="s">
        <v>1</v>
      </c>
      <c r="F253" s="207" t="s">
        <v>398</v>
      </c>
      <c r="G253" s="204"/>
      <c r="H253" s="208">
        <v>210.56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157</v>
      </c>
      <c r="AU253" s="214" t="s">
        <v>88</v>
      </c>
      <c r="AV253" s="13" t="s">
        <v>88</v>
      </c>
      <c r="AW253" s="13" t="s">
        <v>33</v>
      </c>
      <c r="AX253" s="13" t="s">
        <v>78</v>
      </c>
      <c r="AY253" s="214" t="s">
        <v>148</v>
      </c>
    </row>
    <row r="254" spans="1:65" s="13" customFormat="1">
      <c r="B254" s="203"/>
      <c r="C254" s="204"/>
      <c r="D254" s="205" t="s">
        <v>157</v>
      </c>
      <c r="E254" s="206" t="s">
        <v>1</v>
      </c>
      <c r="F254" s="207" t="s">
        <v>399</v>
      </c>
      <c r="G254" s="204"/>
      <c r="H254" s="208">
        <v>16.02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157</v>
      </c>
      <c r="AU254" s="214" t="s">
        <v>88</v>
      </c>
      <c r="AV254" s="13" t="s">
        <v>88</v>
      </c>
      <c r="AW254" s="13" t="s">
        <v>33</v>
      </c>
      <c r="AX254" s="13" t="s">
        <v>78</v>
      </c>
      <c r="AY254" s="214" t="s">
        <v>148</v>
      </c>
    </row>
    <row r="255" spans="1:65" s="2" customFormat="1" ht="24.15" customHeight="1">
      <c r="A255" s="33"/>
      <c r="B255" s="34"/>
      <c r="C255" s="215" t="s">
        <v>400</v>
      </c>
      <c r="D255" s="215" t="s">
        <v>262</v>
      </c>
      <c r="E255" s="216" t="s">
        <v>401</v>
      </c>
      <c r="F255" s="217" t="s">
        <v>402</v>
      </c>
      <c r="G255" s="218" t="s">
        <v>153</v>
      </c>
      <c r="H255" s="219">
        <v>265.09399999999999</v>
      </c>
      <c r="I255" s="220"/>
      <c r="J255" s="221">
        <f>ROUND(I255*H255,0)</f>
        <v>0</v>
      </c>
      <c r="K255" s="217" t="s">
        <v>154</v>
      </c>
      <c r="L255" s="222"/>
      <c r="M255" s="223" t="s">
        <v>1</v>
      </c>
      <c r="N255" s="224" t="s">
        <v>44</v>
      </c>
      <c r="O255" s="70"/>
      <c r="P255" s="199">
        <f>O255*H255</f>
        <v>0</v>
      </c>
      <c r="Q255" s="199">
        <v>1.6500000000000001E-2</v>
      </c>
      <c r="R255" s="199">
        <f>Q255*H255</f>
        <v>4.3740509999999997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186</v>
      </c>
      <c r="AT255" s="201" t="s">
        <v>262</v>
      </c>
      <c r="AU255" s="201" t="s">
        <v>88</v>
      </c>
      <c r="AY255" s="16" t="s">
        <v>148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88</v>
      </c>
      <c r="BK255" s="202">
        <f>ROUND(I255*H255,0)</f>
        <v>0</v>
      </c>
      <c r="BL255" s="16" t="s">
        <v>155</v>
      </c>
      <c r="BM255" s="201" t="s">
        <v>403</v>
      </c>
    </row>
    <row r="256" spans="1:65" s="13" customFormat="1">
      <c r="B256" s="203"/>
      <c r="C256" s="204"/>
      <c r="D256" s="205" t="s">
        <v>157</v>
      </c>
      <c r="E256" s="206" t="s">
        <v>1</v>
      </c>
      <c r="F256" s="207" t="s">
        <v>404</v>
      </c>
      <c r="G256" s="204"/>
      <c r="H256" s="208">
        <v>265.09399999999999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157</v>
      </c>
      <c r="AU256" s="214" t="s">
        <v>88</v>
      </c>
      <c r="AV256" s="13" t="s">
        <v>88</v>
      </c>
      <c r="AW256" s="13" t="s">
        <v>33</v>
      </c>
      <c r="AX256" s="13" t="s">
        <v>78</v>
      </c>
      <c r="AY256" s="214" t="s">
        <v>148</v>
      </c>
    </row>
    <row r="257" spans="1:65" s="2" customFormat="1" ht="37.950000000000003" customHeight="1">
      <c r="A257" s="33"/>
      <c r="B257" s="34"/>
      <c r="C257" s="190" t="s">
        <v>405</v>
      </c>
      <c r="D257" s="190" t="s">
        <v>150</v>
      </c>
      <c r="E257" s="191" t="s">
        <v>406</v>
      </c>
      <c r="F257" s="192" t="s">
        <v>407</v>
      </c>
      <c r="G257" s="193" t="s">
        <v>199</v>
      </c>
      <c r="H257" s="194">
        <v>659.4</v>
      </c>
      <c r="I257" s="195"/>
      <c r="J257" s="196">
        <f>ROUND(I257*H257,0)</f>
        <v>0</v>
      </c>
      <c r="K257" s="192" t="s">
        <v>154</v>
      </c>
      <c r="L257" s="38"/>
      <c r="M257" s="197" t="s">
        <v>1</v>
      </c>
      <c r="N257" s="198" t="s">
        <v>44</v>
      </c>
      <c r="O257" s="70"/>
      <c r="P257" s="199">
        <f>O257*H257</f>
        <v>0</v>
      </c>
      <c r="Q257" s="199">
        <v>3.3899999999999998E-3</v>
      </c>
      <c r="R257" s="199">
        <f>Q257*H257</f>
        <v>2.235366</v>
      </c>
      <c r="S257" s="199">
        <v>0</v>
      </c>
      <c r="T257" s="20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1" t="s">
        <v>155</v>
      </c>
      <c r="AT257" s="201" t="s">
        <v>150</v>
      </c>
      <c r="AU257" s="201" t="s">
        <v>88</v>
      </c>
      <c r="AY257" s="16" t="s">
        <v>148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6" t="s">
        <v>88</v>
      </c>
      <c r="BK257" s="202">
        <f>ROUND(I257*H257,0)</f>
        <v>0</v>
      </c>
      <c r="BL257" s="16" t="s">
        <v>155</v>
      </c>
      <c r="BM257" s="201" t="s">
        <v>408</v>
      </c>
    </row>
    <row r="258" spans="1:65" s="13" customFormat="1">
      <c r="B258" s="203"/>
      <c r="C258" s="204"/>
      <c r="D258" s="205" t="s">
        <v>157</v>
      </c>
      <c r="E258" s="206" t="s">
        <v>1</v>
      </c>
      <c r="F258" s="207" t="s">
        <v>409</v>
      </c>
      <c r="G258" s="204"/>
      <c r="H258" s="208">
        <v>593.6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157</v>
      </c>
      <c r="AU258" s="214" t="s">
        <v>88</v>
      </c>
      <c r="AV258" s="13" t="s">
        <v>88</v>
      </c>
      <c r="AW258" s="13" t="s">
        <v>33</v>
      </c>
      <c r="AX258" s="13" t="s">
        <v>78</v>
      </c>
      <c r="AY258" s="214" t="s">
        <v>148</v>
      </c>
    </row>
    <row r="259" spans="1:65" s="13" customFormat="1">
      <c r="B259" s="203"/>
      <c r="C259" s="204"/>
      <c r="D259" s="205" t="s">
        <v>157</v>
      </c>
      <c r="E259" s="206" t="s">
        <v>1</v>
      </c>
      <c r="F259" s="207" t="s">
        <v>410</v>
      </c>
      <c r="G259" s="204"/>
      <c r="H259" s="208">
        <v>65.8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157</v>
      </c>
      <c r="AU259" s="214" t="s">
        <v>88</v>
      </c>
      <c r="AV259" s="13" t="s">
        <v>88</v>
      </c>
      <c r="AW259" s="13" t="s">
        <v>33</v>
      </c>
      <c r="AX259" s="13" t="s">
        <v>78</v>
      </c>
      <c r="AY259" s="214" t="s">
        <v>148</v>
      </c>
    </row>
    <row r="260" spans="1:65" s="2" customFormat="1" ht="24.15" customHeight="1">
      <c r="A260" s="33"/>
      <c r="B260" s="34"/>
      <c r="C260" s="215" t="s">
        <v>411</v>
      </c>
      <c r="D260" s="215" t="s">
        <v>262</v>
      </c>
      <c r="E260" s="216" t="s">
        <v>389</v>
      </c>
      <c r="F260" s="217" t="s">
        <v>390</v>
      </c>
      <c r="G260" s="218" t="s">
        <v>153</v>
      </c>
      <c r="H260" s="219">
        <v>207.71100000000001</v>
      </c>
      <c r="I260" s="220"/>
      <c r="J260" s="221">
        <f>ROUND(I260*H260,0)</f>
        <v>0</v>
      </c>
      <c r="K260" s="217" t="s">
        <v>154</v>
      </c>
      <c r="L260" s="222"/>
      <c r="M260" s="223" t="s">
        <v>1</v>
      </c>
      <c r="N260" s="224" t="s">
        <v>44</v>
      </c>
      <c r="O260" s="70"/>
      <c r="P260" s="199">
        <f>O260*H260</f>
        <v>0</v>
      </c>
      <c r="Q260" s="199">
        <v>3.0000000000000001E-3</v>
      </c>
      <c r="R260" s="199">
        <f>Q260*H260</f>
        <v>0.62313300000000005</v>
      </c>
      <c r="S260" s="199">
        <v>0</v>
      </c>
      <c r="T260" s="20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1" t="s">
        <v>186</v>
      </c>
      <c r="AT260" s="201" t="s">
        <v>262</v>
      </c>
      <c r="AU260" s="201" t="s">
        <v>88</v>
      </c>
      <c r="AY260" s="16" t="s">
        <v>148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6" t="s">
        <v>88</v>
      </c>
      <c r="BK260" s="202">
        <f>ROUND(I260*H260,0)</f>
        <v>0</v>
      </c>
      <c r="BL260" s="16" t="s">
        <v>155</v>
      </c>
      <c r="BM260" s="201" t="s">
        <v>412</v>
      </c>
    </row>
    <row r="261" spans="1:65" s="13" customFormat="1">
      <c r="B261" s="203"/>
      <c r="C261" s="204"/>
      <c r="D261" s="205" t="s">
        <v>157</v>
      </c>
      <c r="E261" s="206" t="s">
        <v>1</v>
      </c>
      <c r="F261" s="207" t="s">
        <v>413</v>
      </c>
      <c r="G261" s="204"/>
      <c r="H261" s="208">
        <v>207.71100000000001</v>
      </c>
      <c r="I261" s="209"/>
      <c r="J261" s="204"/>
      <c r="K261" s="204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157</v>
      </c>
      <c r="AU261" s="214" t="s">
        <v>88</v>
      </c>
      <c r="AV261" s="13" t="s">
        <v>88</v>
      </c>
      <c r="AW261" s="13" t="s">
        <v>33</v>
      </c>
      <c r="AX261" s="13" t="s">
        <v>78</v>
      </c>
      <c r="AY261" s="214" t="s">
        <v>148</v>
      </c>
    </row>
    <row r="262" spans="1:65" s="2" customFormat="1" ht="37.950000000000003" customHeight="1">
      <c r="A262" s="33"/>
      <c r="B262" s="34"/>
      <c r="C262" s="190" t="s">
        <v>414</v>
      </c>
      <c r="D262" s="190" t="s">
        <v>150</v>
      </c>
      <c r="E262" s="191" t="s">
        <v>415</v>
      </c>
      <c r="F262" s="192" t="s">
        <v>416</v>
      </c>
      <c r="G262" s="193" t="s">
        <v>153</v>
      </c>
      <c r="H262" s="194">
        <v>1859.1120000000001</v>
      </c>
      <c r="I262" s="195"/>
      <c r="J262" s="196">
        <f>ROUND(I262*H262,0)</f>
        <v>0</v>
      </c>
      <c r="K262" s="192" t="s">
        <v>154</v>
      </c>
      <c r="L262" s="38"/>
      <c r="M262" s="197" t="s">
        <v>1</v>
      </c>
      <c r="N262" s="198" t="s">
        <v>44</v>
      </c>
      <c r="O262" s="70"/>
      <c r="P262" s="199">
        <f>O262*H262</f>
        <v>0</v>
      </c>
      <c r="Q262" s="199">
        <v>8.0000000000000007E-5</v>
      </c>
      <c r="R262" s="199">
        <f>Q262*H262</f>
        <v>0.14872896000000002</v>
      </c>
      <c r="S262" s="199">
        <v>0</v>
      </c>
      <c r="T262" s="20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1" t="s">
        <v>155</v>
      </c>
      <c r="AT262" s="201" t="s">
        <v>150</v>
      </c>
      <c r="AU262" s="201" t="s">
        <v>88</v>
      </c>
      <c r="AY262" s="16" t="s">
        <v>148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6" t="s">
        <v>88</v>
      </c>
      <c r="BK262" s="202">
        <f>ROUND(I262*H262,0)</f>
        <v>0</v>
      </c>
      <c r="BL262" s="16" t="s">
        <v>155</v>
      </c>
      <c r="BM262" s="201" t="s">
        <v>417</v>
      </c>
    </row>
    <row r="263" spans="1:65" s="13" customFormat="1">
      <c r="B263" s="203"/>
      <c r="C263" s="204"/>
      <c r="D263" s="205" t="s">
        <v>157</v>
      </c>
      <c r="E263" s="206" t="s">
        <v>1</v>
      </c>
      <c r="F263" s="207" t="s">
        <v>418</v>
      </c>
      <c r="G263" s="204"/>
      <c r="H263" s="208">
        <v>1859.1120000000001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157</v>
      </c>
      <c r="AU263" s="214" t="s">
        <v>88</v>
      </c>
      <c r="AV263" s="13" t="s">
        <v>88</v>
      </c>
      <c r="AW263" s="13" t="s">
        <v>33</v>
      </c>
      <c r="AX263" s="13" t="s">
        <v>78</v>
      </c>
      <c r="AY263" s="214" t="s">
        <v>148</v>
      </c>
    </row>
    <row r="264" spans="1:65" s="2" customFormat="1" ht="37.950000000000003" customHeight="1">
      <c r="A264" s="33"/>
      <c r="B264" s="34"/>
      <c r="C264" s="190" t="s">
        <v>419</v>
      </c>
      <c r="D264" s="190" t="s">
        <v>150</v>
      </c>
      <c r="E264" s="191" t="s">
        <v>420</v>
      </c>
      <c r="F264" s="192" t="s">
        <v>421</v>
      </c>
      <c r="G264" s="193" t="s">
        <v>153</v>
      </c>
      <c r="H264" s="194">
        <v>296.58199999999999</v>
      </c>
      <c r="I264" s="195"/>
      <c r="J264" s="196">
        <f>ROUND(I264*H264,0)</f>
        <v>0</v>
      </c>
      <c r="K264" s="192" t="s">
        <v>154</v>
      </c>
      <c r="L264" s="38"/>
      <c r="M264" s="197" t="s">
        <v>1</v>
      </c>
      <c r="N264" s="198" t="s">
        <v>44</v>
      </c>
      <c r="O264" s="70"/>
      <c r="P264" s="199">
        <f>O264*H264</f>
        <v>0</v>
      </c>
      <c r="Q264" s="199">
        <v>8.0000000000000007E-5</v>
      </c>
      <c r="R264" s="199">
        <f>Q264*H264</f>
        <v>2.3726560000000001E-2</v>
      </c>
      <c r="S264" s="199">
        <v>0</v>
      </c>
      <c r="T264" s="20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1" t="s">
        <v>155</v>
      </c>
      <c r="AT264" s="201" t="s">
        <v>150</v>
      </c>
      <c r="AU264" s="201" t="s">
        <v>88</v>
      </c>
      <c r="AY264" s="16" t="s">
        <v>148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6" t="s">
        <v>88</v>
      </c>
      <c r="BK264" s="202">
        <f>ROUND(I264*H264,0)</f>
        <v>0</v>
      </c>
      <c r="BL264" s="16" t="s">
        <v>155</v>
      </c>
      <c r="BM264" s="201" t="s">
        <v>422</v>
      </c>
    </row>
    <row r="265" spans="1:65" s="13" customFormat="1">
      <c r="B265" s="203"/>
      <c r="C265" s="204"/>
      <c r="D265" s="205" t="s">
        <v>157</v>
      </c>
      <c r="E265" s="206" t="s">
        <v>1</v>
      </c>
      <c r="F265" s="207" t="s">
        <v>423</v>
      </c>
      <c r="G265" s="204"/>
      <c r="H265" s="208">
        <v>296.58199999999999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157</v>
      </c>
      <c r="AU265" s="214" t="s">
        <v>88</v>
      </c>
      <c r="AV265" s="13" t="s">
        <v>88</v>
      </c>
      <c r="AW265" s="13" t="s">
        <v>33</v>
      </c>
      <c r="AX265" s="13" t="s">
        <v>78</v>
      </c>
      <c r="AY265" s="214" t="s">
        <v>148</v>
      </c>
    </row>
    <row r="266" spans="1:65" s="2" customFormat="1" ht="24.15" customHeight="1">
      <c r="A266" s="33"/>
      <c r="B266" s="34"/>
      <c r="C266" s="190" t="s">
        <v>424</v>
      </c>
      <c r="D266" s="190" t="s">
        <v>150</v>
      </c>
      <c r="E266" s="191" t="s">
        <v>425</v>
      </c>
      <c r="F266" s="192" t="s">
        <v>426</v>
      </c>
      <c r="G266" s="193" t="s">
        <v>199</v>
      </c>
      <c r="H266" s="194">
        <v>286.72000000000003</v>
      </c>
      <c r="I266" s="195"/>
      <c r="J266" s="196">
        <f>ROUND(I266*H266,0)</f>
        <v>0</v>
      </c>
      <c r="K266" s="192" t="s">
        <v>154</v>
      </c>
      <c r="L266" s="38"/>
      <c r="M266" s="197" t="s">
        <v>1</v>
      </c>
      <c r="N266" s="198" t="s">
        <v>44</v>
      </c>
      <c r="O266" s="70"/>
      <c r="P266" s="199">
        <f>O266*H266</f>
        <v>0</v>
      </c>
      <c r="Q266" s="199">
        <v>3.0000000000000001E-5</v>
      </c>
      <c r="R266" s="199">
        <f>Q266*H266</f>
        <v>8.6016000000000009E-3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155</v>
      </c>
      <c r="AT266" s="201" t="s">
        <v>150</v>
      </c>
      <c r="AU266" s="201" t="s">
        <v>88</v>
      </c>
      <c r="AY266" s="16" t="s">
        <v>148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88</v>
      </c>
      <c r="BK266" s="202">
        <f>ROUND(I266*H266,0)</f>
        <v>0</v>
      </c>
      <c r="BL266" s="16" t="s">
        <v>155</v>
      </c>
      <c r="BM266" s="201" t="s">
        <v>427</v>
      </c>
    </row>
    <row r="267" spans="1:65" s="13" customFormat="1">
      <c r="B267" s="203"/>
      <c r="C267" s="204"/>
      <c r="D267" s="205" t="s">
        <v>157</v>
      </c>
      <c r="E267" s="206" t="s">
        <v>1</v>
      </c>
      <c r="F267" s="207" t="s">
        <v>428</v>
      </c>
      <c r="G267" s="204"/>
      <c r="H267" s="208">
        <v>101.12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157</v>
      </c>
      <c r="AU267" s="214" t="s">
        <v>88</v>
      </c>
      <c r="AV267" s="13" t="s">
        <v>88</v>
      </c>
      <c r="AW267" s="13" t="s">
        <v>33</v>
      </c>
      <c r="AX267" s="13" t="s">
        <v>78</v>
      </c>
      <c r="AY267" s="214" t="s">
        <v>148</v>
      </c>
    </row>
    <row r="268" spans="1:65" s="13" customFormat="1">
      <c r="B268" s="203"/>
      <c r="C268" s="204"/>
      <c r="D268" s="205" t="s">
        <v>157</v>
      </c>
      <c r="E268" s="206" t="s">
        <v>1</v>
      </c>
      <c r="F268" s="207" t="s">
        <v>429</v>
      </c>
      <c r="G268" s="204"/>
      <c r="H268" s="208">
        <v>185.6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157</v>
      </c>
      <c r="AU268" s="214" t="s">
        <v>88</v>
      </c>
      <c r="AV268" s="13" t="s">
        <v>88</v>
      </c>
      <c r="AW268" s="13" t="s">
        <v>33</v>
      </c>
      <c r="AX268" s="13" t="s">
        <v>78</v>
      </c>
      <c r="AY268" s="214" t="s">
        <v>148</v>
      </c>
    </row>
    <row r="269" spans="1:65" s="2" customFormat="1" ht="24.15" customHeight="1">
      <c r="A269" s="33"/>
      <c r="B269" s="34"/>
      <c r="C269" s="215" t="s">
        <v>430</v>
      </c>
      <c r="D269" s="215" t="s">
        <v>262</v>
      </c>
      <c r="E269" s="216" t="s">
        <v>431</v>
      </c>
      <c r="F269" s="217" t="s">
        <v>432</v>
      </c>
      <c r="G269" s="218" t="s">
        <v>199</v>
      </c>
      <c r="H269" s="219">
        <v>111.232</v>
      </c>
      <c r="I269" s="220"/>
      <c r="J269" s="221">
        <f>ROUND(I269*H269,0)</f>
        <v>0</v>
      </c>
      <c r="K269" s="217" t="s">
        <v>154</v>
      </c>
      <c r="L269" s="222"/>
      <c r="M269" s="223" t="s">
        <v>1</v>
      </c>
      <c r="N269" s="224" t="s">
        <v>44</v>
      </c>
      <c r="O269" s="70"/>
      <c r="P269" s="199">
        <f>O269*H269</f>
        <v>0</v>
      </c>
      <c r="Q269" s="199">
        <v>5.0000000000000001E-4</v>
      </c>
      <c r="R269" s="199">
        <f>Q269*H269</f>
        <v>5.5615999999999999E-2</v>
      </c>
      <c r="S269" s="199">
        <v>0</v>
      </c>
      <c r="T269" s="20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186</v>
      </c>
      <c r="AT269" s="201" t="s">
        <v>262</v>
      </c>
      <c r="AU269" s="201" t="s">
        <v>88</v>
      </c>
      <c r="AY269" s="16" t="s">
        <v>148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88</v>
      </c>
      <c r="BK269" s="202">
        <f>ROUND(I269*H269,0)</f>
        <v>0</v>
      </c>
      <c r="BL269" s="16" t="s">
        <v>155</v>
      </c>
      <c r="BM269" s="201" t="s">
        <v>433</v>
      </c>
    </row>
    <row r="270" spans="1:65" s="13" customFormat="1">
      <c r="B270" s="203"/>
      <c r="C270" s="204"/>
      <c r="D270" s="205" t="s">
        <v>157</v>
      </c>
      <c r="E270" s="206" t="s">
        <v>1</v>
      </c>
      <c r="F270" s="207" t="s">
        <v>434</v>
      </c>
      <c r="G270" s="204"/>
      <c r="H270" s="208">
        <v>111.232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157</v>
      </c>
      <c r="AU270" s="214" t="s">
        <v>88</v>
      </c>
      <c r="AV270" s="13" t="s">
        <v>88</v>
      </c>
      <c r="AW270" s="13" t="s">
        <v>33</v>
      </c>
      <c r="AX270" s="13" t="s">
        <v>78</v>
      </c>
      <c r="AY270" s="214" t="s">
        <v>148</v>
      </c>
    </row>
    <row r="271" spans="1:65" s="2" customFormat="1" ht="24.15" customHeight="1">
      <c r="A271" s="33"/>
      <c r="B271" s="34"/>
      <c r="C271" s="215" t="s">
        <v>435</v>
      </c>
      <c r="D271" s="215" t="s">
        <v>262</v>
      </c>
      <c r="E271" s="216" t="s">
        <v>436</v>
      </c>
      <c r="F271" s="217" t="s">
        <v>437</v>
      </c>
      <c r="G271" s="218" t="s">
        <v>199</v>
      </c>
      <c r="H271" s="219">
        <v>47.52</v>
      </c>
      <c r="I271" s="220"/>
      <c r="J271" s="221">
        <f>ROUND(I271*H271,0)</f>
        <v>0</v>
      </c>
      <c r="K271" s="217" t="s">
        <v>154</v>
      </c>
      <c r="L271" s="222"/>
      <c r="M271" s="223" t="s">
        <v>1</v>
      </c>
      <c r="N271" s="224" t="s">
        <v>44</v>
      </c>
      <c r="O271" s="70"/>
      <c r="P271" s="199">
        <f>O271*H271</f>
        <v>0</v>
      </c>
      <c r="Q271" s="199">
        <v>2.0000000000000001E-4</v>
      </c>
      <c r="R271" s="199">
        <f>Q271*H271</f>
        <v>9.5040000000000003E-3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186</v>
      </c>
      <c r="AT271" s="201" t="s">
        <v>262</v>
      </c>
      <c r="AU271" s="201" t="s">
        <v>88</v>
      </c>
      <c r="AY271" s="16" t="s">
        <v>148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88</v>
      </c>
      <c r="BK271" s="202">
        <f>ROUND(I271*H271,0)</f>
        <v>0</v>
      </c>
      <c r="BL271" s="16" t="s">
        <v>155</v>
      </c>
      <c r="BM271" s="201" t="s">
        <v>438</v>
      </c>
    </row>
    <row r="272" spans="1:65" s="13" customFormat="1">
      <c r="B272" s="203"/>
      <c r="C272" s="204"/>
      <c r="D272" s="205" t="s">
        <v>157</v>
      </c>
      <c r="E272" s="206" t="s">
        <v>1</v>
      </c>
      <c r="F272" s="207" t="s">
        <v>439</v>
      </c>
      <c r="G272" s="204"/>
      <c r="H272" s="208">
        <v>47.52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157</v>
      </c>
      <c r="AU272" s="214" t="s">
        <v>88</v>
      </c>
      <c r="AV272" s="13" t="s">
        <v>88</v>
      </c>
      <c r="AW272" s="13" t="s">
        <v>33</v>
      </c>
      <c r="AX272" s="13" t="s">
        <v>78</v>
      </c>
      <c r="AY272" s="214" t="s">
        <v>148</v>
      </c>
    </row>
    <row r="273" spans="1:65" s="2" customFormat="1" ht="24.15" customHeight="1">
      <c r="A273" s="33"/>
      <c r="B273" s="34"/>
      <c r="C273" s="215" t="s">
        <v>440</v>
      </c>
      <c r="D273" s="215" t="s">
        <v>262</v>
      </c>
      <c r="E273" s="216" t="s">
        <v>441</v>
      </c>
      <c r="F273" s="217" t="s">
        <v>442</v>
      </c>
      <c r="G273" s="218" t="s">
        <v>199</v>
      </c>
      <c r="H273" s="219">
        <v>156.63999999999999</v>
      </c>
      <c r="I273" s="220"/>
      <c r="J273" s="221">
        <f>ROUND(I273*H273,0)</f>
        <v>0</v>
      </c>
      <c r="K273" s="217" t="s">
        <v>154</v>
      </c>
      <c r="L273" s="222"/>
      <c r="M273" s="223" t="s">
        <v>1</v>
      </c>
      <c r="N273" s="224" t="s">
        <v>44</v>
      </c>
      <c r="O273" s="70"/>
      <c r="P273" s="199">
        <f>O273*H273</f>
        <v>0</v>
      </c>
      <c r="Q273" s="199">
        <v>2.4000000000000001E-4</v>
      </c>
      <c r="R273" s="199">
        <f>Q273*H273</f>
        <v>3.7593599999999998E-2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186</v>
      </c>
      <c r="AT273" s="201" t="s">
        <v>262</v>
      </c>
      <c r="AU273" s="201" t="s">
        <v>88</v>
      </c>
      <c r="AY273" s="16" t="s">
        <v>148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88</v>
      </c>
      <c r="BK273" s="202">
        <f>ROUND(I273*H273,0)</f>
        <v>0</v>
      </c>
      <c r="BL273" s="16" t="s">
        <v>155</v>
      </c>
      <c r="BM273" s="201" t="s">
        <v>443</v>
      </c>
    </row>
    <row r="274" spans="1:65" s="13" customFormat="1">
      <c r="B274" s="203"/>
      <c r="C274" s="204"/>
      <c r="D274" s="205" t="s">
        <v>157</v>
      </c>
      <c r="E274" s="206" t="s">
        <v>1</v>
      </c>
      <c r="F274" s="207" t="s">
        <v>444</v>
      </c>
      <c r="G274" s="204"/>
      <c r="H274" s="208">
        <v>156.63999999999999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157</v>
      </c>
      <c r="AU274" s="214" t="s">
        <v>88</v>
      </c>
      <c r="AV274" s="13" t="s">
        <v>88</v>
      </c>
      <c r="AW274" s="13" t="s">
        <v>33</v>
      </c>
      <c r="AX274" s="13" t="s">
        <v>78</v>
      </c>
      <c r="AY274" s="214" t="s">
        <v>148</v>
      </c>
    </row>
    <row r="275" spans="1:65" s="2" customFormat="1" ht="16.5" customHeight="1">
      <c r="A275" s="33"/>
      <c r="B275" s="34"/>
      <c r="C275" s="190" t="s">
        <v>445</v>
      </c>
      <c r="D275" s="190" t="s">
        <v>150</v>
      </c>
      <c r="E275" s="191" t="s">
        <v>446</v>
      </c>
      <c r="F275" s="192" t="s">
        <v>447</v>
      </c>
      <c r="G275" s="193" t="s">
        <v>199</v>
      </c>
      <c r="H275" s="194">
        <v>2153</v>
      </c>
      <c r="I275" s="195"/>
      <c r="J275" s="196">
        <f>ROUND(I275*H275,0)</f>
        <v>0</v>
      </c>
      <c r="K275" s="192" t="s">
        <v>154</v>
      </c>
      <c r="L275" s="38"/>
      <c r="M275" s="197" t="s">
        <v>1</v>
      </c>
      <c r="N275" s="198" t="s">
        <v>44</v>
      </c>
      <c r="O275" s="7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155</v>
      </c>
      <c r="AT275" s="201" t="s">
        <v>150</v>
      </c>
      <c r="AU275" s="201" t="s">
        <v>88</v>
      </c>
      <c r="AY275" s="16" t="s">
        <v>148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88</v>
      </c>
      <c r="BK275" s="202">
        <f>ROUND(I275*H275,0)</f>
        <v>0</v>
      </c>
      <c r="BL275" s="16" t="s">
        <v>155</v>
      </c>
      <c r="BM275" s="201" t="s">
        <v>448</v>
      </c>
    </row>
    <row r="276" spans="1:65" s="14" customFormat="1">
      <c r="B276" s="225"/>
      <c r="C276" s="226"/>
      <c r="D276" s="205" t="s">
        <v>157</v>
      </c>
      <c r="E276" s="227" t="s">
        <v>1</v>
      </c>
      <c r="F276" s="228" t="s">
        <v>449</v>
      </c>
      <c r="G276" s="226"/>
      <c r="H276" s="227" t="s">
        <v>1</v>
      </c>
      <c r="I276" s="229"/>
      <c r="J276" s="226"/>
      <c r="K276" s="226"/>
      <c r="L276" s="230"/>
      <c r="M276" s="231"/>
      <c r="N276" s="232"/>
      <c r="O276" s="232"/>
      <c r="P276" s="232"/>
      <c r="Q276" s="232"/>
      <c r="R276" s="232"/>
      <c r="S276" s="232"/>
      <c r="T276" s="233"/>
      <c r="AT276" s="234" t="s">
        <v>157</v>
      </c>
      <c r="AU276" s="234" t="s">
        <v>88</v>
      </c>
      <c r="AV276" s="14" t="s">
        <v>8</v>
      </c>
      <c r="AW276" s="14" t="s">
        <v>33</v>
      </c>
      <c r="AX276" s="14" t="s">
        <v>78</v>
      </c>
      <c r="AY276" s="234" t="s">
        <v>148</v>
      </c>
    </row>
    <row r="277" spans="1:65" s="14" customFormat="1" ht="20.399999999999999">
      <c r="B277" s="225"/>
      <c r="C277" s="226"/>
      <c r="D277" s="205" t="s">
        <v>157</v>
      </c>
      <c r="E277" s="227" t="s">
        <v>1</v>
      </c>
      <c r="F277" s="228" t="s">
        <v>450</v>
      </c>
      <c r="G277" s="226"/>
      <c r="H277" s="227" t="s">
        <v>1</v>
      </c>
      <c r="I277" s="229"/>
      <c r="J277" s="226"/>
      <c r="K277" s="226"/>
      <c r="L277" s="230"/>
      <c r="M277" s="231"/>
      <c r="N277" s="232"/>
      <c r="O277" s="232"/>
      <c r="P277" s="232"/>
      <c r="Q277" s="232"/>
      <c r="R277" s="232"/>
      <c r="S277" s="232"/>
      <c r="T277" s="233"/>
      <c r="AT277" s="234" t="s">
        <v>157</v>
      </c>
      <c r="AU277" s="234" t="s">
        <v>88</v>
      </c>
      <c r="AV277" s="14" t="s">
        <v>8</v>
      </c>
      <c r="AW277" s="14" t="s">
        <v>33</v>
      </c>
      <c r="AX277" s="14" t="s">
        <v>78</v>
      </c>
      <c r="AY277" s="234" t="s">
        <v>148</v>
      </c>
    </row>
    <row r="278" spans="1:65" s="13" customFormat="1">
      <c r="B278" s="203"/>
      <c r="C278" s="204"/>
      <c r="D278" s="205" t="s">
        <v>157</v>
      </c>
      <c r="E278" s="206" t="s">
        <v>1</v>
      </c>
      <c r="F278" s="207" t="s">
        <v>451</v>
      </c>
      <c r="G278" s="204"/>
      <c r="H278" s="208">
        <v>70.94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157</v>
      </c>
      <c r="AU278" s="214" t="s">
        <v>88</v>
      </c>
      <c r="AV278" s="13" t="s">
        <v>88</v>
      </c>
      <c r="AW278" s="13" t="s">
        <v>33</v>
      </c>
      <c r="AX278" s="13" t="s">
        <v>78</v>
      </c>
      <c r="AY278" s="214" t="s">
        <v>148</v>
      </c>
    </row>
    <row r="279" spans="1:65" s="13" customFormat="1">
      <c r="B279" s="203"/>
      <c r="C279" s="204"/>
      <c r="D279" s="205" t="s">
        <v>157</v>
      </c>
      <c r="E279" s="206" t="s">
        <v>1</v>
      </c>
      <c r="F279" s="207" t="s">
        <v>452</v>
      </c>
      <c r="G279" s="204"/>
      <c r="H279" s="208">
        <v>166.4</v>
      </c>
      <c r="I279" s="209"/>
      <c r="J279" s="204"/>
      <c r="K279" s="204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157</v>
      </c>
      <c r="AU279" s="214" t="s">
        <v>88</v>
      </c>
      <c r="AV279" s="13" t="s">
        <v>88</v>
      </c>
      <c r="AW279" s="13" t="s">
        <v>33</v>
      </c>
      <c r="AX279" s="13" t="s">
        <v>78</v>
      </c>
      <c r="AY279" s="214" t="s">
        <v>148</v>
      </c>
    </row>
    <row r="280" spans="1:65" s="13" customFormat="1">
      <c r="B280" s="203"/>
      <c r="C280" s="204"/>
      <c r="D280" s="205" t="s">
        <v>157</v>
      </c>
      <c r="E280" s="206" t="s">
        <v>1</v>
      </c>
      <c r="F280" s="207" t="s">
        <v>453</v>
      </c>
      <c r="G280" s="204"/>
      <c r="H280" s="208">
        <v>23.2</v>
      </c>
      <c r="I280" s="209"/>
      <c r="J280" s="204"/>
      <c r="K280" s="204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157</v>
      </c>
      <c r="AU280" s="214" t="s">
        <v>88</v>
      </c>
      <c r="AV280" s="13" t="s">
        <v>88</v>
      </c>
      <c r="AW280" s="13" t="s">
        <v>33</v>
      </c>
      <c r="AX280" s="13" t="s">
        <v>78</v>
      </c>
      <c r="AY280" s="214" t="s">
        <v>148</v>
      </c>
    </row>
    <row r="281" spans="1:65" s="13" customFormat="1">
      <c r="B281" s="203"/>
      <c r="C281" s="204"/>
      <c r="D281" s="205" t="s">
        <v>157</v>
      </c>
      <c r="E281" s="206" t="s">
        <v>1</v>
      </c>
      <c r="F281" s="207" t="s">
        <v>454</v>
      </c>
      <c r="G281" s="204"/>
      <c r="H281" s="208">
        <v>164.4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157</v>
      </c>
      <c r="AU281" s="214" t="s">
        <v>88</v>
      </c>
      <c r="AV281" s="13" t="s">
        <v>88</v>
      </c>
      <c r="AW281" s="13" t="s">
        <v>33</v>
      </c>
      <c r="AX281" s="13" t="s">
        <v>78</v>
      </c>
      <c r="AY281" s="214" t="s">
        <v>148</v>
      </c>
    </row>
    <row r="282" spans="1:65" s="14" customFormat="1">
      <c r="B282" s="225"/>
      <c r="C282" s="226"/>
      <c r="D282" s="205" t="s">
        <v>157</v>
      </c>
      <c r="E282" s="227" t="s">
        <v>1</v>
      </c>
      <c r="F282" s="228" t="s">
        <v>455</v>
      </c>
      <c r="G282" s="226"/>
      <c r="H282" s="227" t="s">
        <v>1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157</v>
      </c>
      <c r="AU282" s="234" t="s">
        <v>88</v>
      </c>
      <c r="AV282" s="14" t="s">
        <v>8</v>
      </c>
      <c r="AW282" s="14" t="s">
        <v>33</v>
      </c>
      <c r="AX282" s="14" t="s">
        <v>78</v>
      </c>
      <c r="AY282" s="234" t="s">
        <v>148</v>
      </c>
    </row>
    <row r="283" spans="1:65" s="13" customFormat="1">
      <c r="B283" s="203"/>
      <c r="C283" s="204"/>
      <c r="D283" s="205" t="s">
        <v>157</v>
      </c>
      <c r="E283" s="206" t="s">
        <v>1</v>
      </c>
      <c r="F283" s="207" t="s">
        <v>456</v>
      </c>
      <c r="G283" s="204"/>
      <c r="H283" s="208">
        <v>99.2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157</v>
      </c>
      <c r="AU283" s="214" t="s">
        <v>88</v>
      </c>
      <c r="AV283" s="13" t="s">
        <v>88</v>
      </c>
      <c r="AW283" s="13" t="s">
        <v>33</v>
      </c>
      <c r="AX283" s="13" t="s">
        <v>78</v>
      </c>
      <c r="AY283" s="214" t="s">
        <v>148</v>
      </c>
    </row>
    <row r="284" spans="1:65" s="13" customFormat="1">
      <c r="B284" s="203"/>
      <c r="C284" s="204"/>
      <c r="D284" s="205" t="s">
        <v>157</v>
      </c>
      <c r="E284" s="206" t="s">
        <v>1</v>
      </c>
      <c r="F284" s="207" t="s">
        <v>457</v>
      </c>
      <c r="G284" s="204"/>
      <c r="H284" s="208">
        <v>6.4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157</v>
      </c>
      <c r="AU284" s="214" t="s">
        <v>88</v>
      </c>
      <c r="AV284" s="13" t="s">
        <v>88</v>
      </c>
      <c r="AW284" s="13" t="s">
        <v>33</v>
      </c>
      <c r="AX284" s="13" t="s">
        <v>78</v>
      </c>
      <c r="AY284" s="214" t="s">
        <v>148</v>
      </c>
    </row>
    <row r="285" spans="1:65" s="14" customFormat="1">
      <c r="B285" s="225"/>
      <c r="C285" s="226"/>
      <c r="D285" s="205" t="s">
        <v>157</v>
      </c>
      <c r="E285" s="227" t="s">
        <v>1</v>
      </c>
      <c r="F285" s="228" t="s">
        <v>458</v>
      </c>
      <c r="G285" s="226"/>
      <c r="H285" s="227" t="s">
        <v>1</v>
      </c>
      <c r="I285" s="229"/>
      <c r="J285" s="226"/>
      <c r="K285" s="226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157</v>
      </c>
      <c r="AU285" s="234" t="s">
        <v>88</v>
      </c>
      <c r="AV285" s="14" t="s">
        <v>8</v>
      </c>
      <c r="AW285" s="14" t="s">
        <v>33</v>
      </c>
      <c r="AX285" s="14" t="s">
        <v>78</v>
      </c>
      <c r="AY285" s="234" t="s">
        <v>148</v>
      </c>
    </row>
    <row r="286" spans="1:65" s="13" customFormat="1">
      <c r="B286" s="203"/>
      <c r="C286" s="204"/>
      <c r="D286" s="205" t="s">
        <v>157</v>
      </c>
      <c r="E286" s="206" t="s">
        <v>1</v>
      </c>
      <c r="F286" s="207" t="s">
        <v>459</v>
      </c>
      <c r="G286" s="204"/>
      <c r="H286" s="208">
        <v>33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157</v>
      </c>
      <c r="AU286" s="214" t="s">
        <v>88</v>
      </c>
      <c r="AV286" s="13" t="s">
        <v>88</v>
      </c>
      <c r="AW286" s="13" t="s">
        <v>33</v>
      </c>
      <c r="AX286" s="13" t="s">
        <v>78</v>
      </c>
      <c r="AY286" s="214" t="s">
        <v>148</v>
      </c>
    </row>
    <row r="287" spans="1:65" s="13" customFormat="1">
      <c r="B287" s="203"/>
      <c r="C287" s="204"/>
      <c r="D287" s="205" t="s">
        <v>157</v>
      </c>
      <c r="E287" s="206" t="s">
        <v>1</v>
      </c>
      <c r="F287" s="207" t="s">
        <v>460</v>
      </c>
      <c r="G287" s="204"/>
      <c r="H287" s="208">
        <v>256.2</v>
      </c>
      <c r="I287" s="209"/>
      <c r="J287" s="204"/>
      <c r="K287" s="204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157</v>
      </c>
      <c r="AU287" s="214" t="s">
        <v>88</v>
      </c>
      <c r="AV287" s="13" t="s">
        <v>88</v>
      </c>
      <c r="AW287" s="13" t="s">
        <v>33</v>
      </c>
      <c r="AX287" s="13" t="s">
        <v>78</v>
      </c>
      <c r="AY287" s="214" t="s">
        <v>148</v>
      </c>
    </row>
    <row r="288" spans="1:65" s="13" customFormat="1">
      <c r="B288" s="203"/>
      <c r="C288" s="204"/>
      <c r="D288" s="205" t="s">
        <v>157</v>
      </c>
      <c r="E288" s="206" t="s">
        <v>1</v>
      </c>
      <c r="F288" s="207" t="s">
        <v>461</v>
      </c>
      <c r="G288" s="204"/>
      <c r="H288" s="208">
        <v>63.36</v>
      </c>
      <c r="I288" s="209"/>
      <c r="J288" s="204"/>
      <c r="K288" s="204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157</v>
      </c>
      <c r="AU288" s="214" t="s">
        <v>88</v>
      </c>
      <c r="AV288" s="13" t="s">
        <v>88</v>
      </c>
      <c r="AW288" s="13" t="s">
        <v>33</v>
      </c>
      <c r="AX288" s="13" t="s">
        <v>78</v>
      </c>
      <c r="AY288" s="214" t="s">
        <v>148</v>
      </c>
    </row>
    <row r="289" spans="1:65" s="14" customFormat="1">
      <c r="B289" s="225"/>
      <c r="C289" s="226"/>
      <c r="D289" s="205" t="s">
        <v>157</v>
      </c>
      <c r="E289" s="227" t="s">
        <v>1</v>
      </c>
      <c r="F289" s="228" t="s">
        <v>462</v>
      </c>
      <c r="G289" s="226"/>
      <c r="H289" s="227" t="s">
        <v>1</v>
      </c>
      <c r="I289" s="229"/>
      <c r="J289" s="226"/>
      <c r="K289" s="226"/>
      <c r="L289" s="230"/>
      <c r="M289" s="231"/>
      <c r="N289" s="232"/>
      <c r="O289" s="232"/>
      <c r="P289" s="232"/>
      <c r="Q289" s="232"/>
      <c r="R289" s="232"/>
      <c r="S289" s="232"/>
      <c r="T289" s="233"/>
      <c r="AT289" s="234" t="s">
        <v>157</v>
      </c>
      <c r="AU289" s="234" t="s">
        <v>88</v>
      </c>
      <c r="AV289" s="14" t="s">
        <v>8</v>
      </c>
      <c r="AW289" s="14" t="s">
        <v>33</v>
      </c>
      <c r="AX289" s="14" t="s">
        <v>78</v>
      </c>
      <c r="AY289" s="234" t="s">
        <v>148</v>
      </c>
    </row>
    <row r="290" spans="1:65" s="13" customFormat="1">
      <c r="B290" s="203"/>
      <c r="C290" s="204"/>
      <c r="D290" s="205" t="s">
        <v>157</v>
      </c>
      <c r="E290" s="206" t="s">
        <v>1</v>
      </c>
      <c r="F290" s="207" t="s">
        <v>463</v>
      </c>
      <c r="G290" s="204"/>
      <c r="H290" s="208">
        <v>758.4</v>
      </c>
      <c r="I290" s="209"/>
      <c r="J290" s="204"/>
      <c r="K290" s="204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157</v>
      </c>
      <c r="AU290" s="214" t="s">
        <v>88</v>
      </c>
      <c r="AV290" s="13" t="s">
        <v>88</v>
      </c>
      <c r="AW290" s="13" t="s">
        <v>33</v>
      </c>
      <c r="AX290" s="13" t="s">
        <v>78</v>
      </c>
      <c r="AY290" s="214" t="s">
        <v>148</v>
      </c>
    </row>
    <row r="291" spans="1:65" s="13" customFormat="1">
      <c r="B291" s="203"/>
      <c r="C291" s="204"/>
      <c r="D291" s="205" t="s">
        <v>157</v>
      </c>
      <c r="E291" s="206" t="s">
        <v>1</v>
      </c>
      <c r="F291" s="207" t="s">
        <v>464</v>
      </c>
      <c r="G291" s="204"/>
      <c r="H291" s="208">
        <v>336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157</v>
      </c>
      <c r="AU291" s="214" t="s">
        <v>88</v>
      </c>
      <c r="AV291" s="13" t="s">
        <v>88</v>
      </c>
      <c r="AW291" s="13" t="s">
        <v>33</v>
      </c>
      <c r="AX291" s="13" t="s">
        <v>78</v>
      </c>
      <c r="AY291" s="214" t="s">
        <v>148</v>
      </c>
    </row>
    <row r="292" spans="1:65" s="13" customFormat="1">
      <c r="B292" s="203"/>
      <c r="C292" s="204"/>
      <c r="D292" s="205" t="s">
        <v>157</v>
      </c>
      <c r="E292" s="206" t="s">
        <v>1</v>
      </c>
      <c r="F292" s="207" t="s">
        <v>465</v>
      </c>
      <c r="G292" s="204"/>
      <c r="H292" s="208">
        <v>20.54</v>
      </c>
      <c r="I292" s="209"/>
      <c r="J292" s="204"/>
      <c r="K292" s="204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157</v>
      </c>
      <c r="AU292" s="214" t="s">
        <v>88</v>
      </c>
      <c r="AV292" s="13" t="s">
        <v>88</v>
      </c>
      <c r="AW292" s="13" t="s">
        <v>33</v>
      </c>
      <c r="AX292" s="13" t="s">
        <v>78</v>
      </c>
      <c r="AY292" s="214" t="s">
        <v>148</v>
      </c>
    </row>
    <row r="293" spans="1:65" s="13" customFormat="1">
      <c r="B293" s="203"/>
      <c r="C293" s="204"/>
      <c r="D293" s="205" t="s">
        <v>157</v>
      </c>
      <c r="E293" s="206" t="s">
        <v>1</v>
      </c>
      <c r="F293" s="207" t="s">
        <v>466</v>
      </c>
      <c r="G293" s="204"/>
      <c r="H293" s="208">
        <v>40.799999999999997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157</v>
      </c>
      <c r="AU293" s="214" t="s">
        <v>88</v>
      </c>
      <c r="AV293" s="13" t="s">
        <v>88</v>
      </c>
      <c r="AW293" s="13" t="s">
        <v>33</v>
      </c>
      <c r="AX293" s="13" t="s">
        <v>78</v>
      </c>
      <c r="AY293" s="214" t="s">
        <v>148</v>
      </c>
    </row>
    <row r="294" spans="1:65" s="13" customFormat="1">
      <c r="B294" s="203"/>
      <c r="C294" s="204"/>
      <c r="D294" s="205" t="s">
        <v>157</v>
      </c>
      <c r="E294" s="206" t="s">
        <v>1</v>
      </c>
      <c r="F294" s="207" t="s">
        <v>467</v>
      </c>
      <c r="G294" s="204"/>
      <c r="H294" s="208">
        <v>114.16</v>
      </c>
      <c r="I294" s="209"/>
      <c r="J294" s="204"/>
      <c r="K294" s="204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157</v>
      </c>
      <c r="AU294" s="214" t="s">
        <v>88</v>
      </c>
      <c r="AV294" s="13" t="s">
        <v>88</v>
      </c>
      <c r="AW294" s="13" t="s">
        <v>33</v>
      </c>
      <c r="AX294" s="13" t="s">
        <v>78</v>
      </c>
      <c r="AY294" s="214" t="s">
        <v>148</v>
      </c>
    </row>
    <row r="295" spans="1:65" s="2" customFormat="1" ht="24.15" customHeight="1">
      <c r="A295" s="33"/>
      <c r="B295" s="34"/>
      <c r="C295" s="215" t="s">
        <v>468</v>
      </c>
      <c r="D295" s="215" t="s">
        <v>262</v>
      </c>
      <c r="E295" s="216" t="s">
        <v>469</v>
      </c>
      <c r="F295" s="217" t="s">
        <v>470</v>
      </c>
      <c r="G295" s="218" t="s">
        <v>199</v>
      </c>
      <c r="H295" s="219">
        <v>467.43400000000003</v>
      </c>
      <c r="I295" s="220"/>
      <c r="J295" s="221">
        <f>ROUND(I295*H295,0)</f>
        <v>0</v>
      </c>
      <c r="K295" s="217" t="s">
        <v>154</v>
      </c>
      <c r="L295" s="222"/>
      <c r="M295" s="223" t="s">
        <v>1</v>
      </c>
      <c r="N295" s="224" t="s">
        <v>44</v>
      </c>
      <c r="O295" s="70"/>
      <c r="P295" s="199">
        <f>O295*H295</f>
        <v>0</v>
      </c>
      <c r="Q295" s="199">
        <v>1E-4</v>
      </c>
      <c r="R295" s="199">
        <f>Q295*H295</f>
        <v>4.6743400000000004E-2</v>
      </c>
      <c r="S295" s="199">
        <v>0</v>
      </c>
      <c r="T295" s="20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1" t="s">
        <v>186</v>
      </c>
      <c r="AT295" s="201" t="s">
        <v>262</v>
      </c>
      <c r="AU295" s="201" t="s">
        <v>88</v>
      </c>
      <c r="AY295" s="16" t="s">
        <v>148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6" t="s">
        <v>88</v>
      </c>
      <c r="BK295" s="202">
        <f>ROUND(I295*H295,0)</f>
        <v>0</v>
      </c>
      <c r="BL295" s="16" t="s">
        <v>155</v>
      </c>
      <c r="BM295" s="201" t="s">
        <v>471</v>
      </c>
    </row>
    <row r="296" spans="1:65" s="13" customFormat="1">
      <c r="B296" s="203"/>
      <c r="C296" s="204"/>
      <c r="D296" s="205" t="s">
        <v>157</v>
      </c>
      <c r="E296" s="206" t="s">
        <v>1</v>
      </c>
      <c r="F296" s="207" t="s">
        <v>472</v>
      </c>
      <c r="G296" s="204"/>
      <c r="H296" s="208">
        <v>467.43400000000003</v>
      </c>
      <c r="I296" s="209"/>
      <c r="J296" s="204"/>
      <c r="K296" s="204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157</v>
      </c>
      <c r="AU296" s="214" t="s">
        <v>88</v>
      </c>
      <c r="AV296" s="13" t="s">
        <v>88</v>
      </c>
      <c r="AW296" s="13" t="s">
        <v>33</v>
      </c>
      <c r="AX296" s="13" t="s">
        <v>78</v>
      </c>
      <c r="AY296" s="214" t="s">
        <v>148</v>
      </c>
    </row>
    <row r="297" spans="1:65" s="2" customFormat="1" ht="24.15" customHeight="1">
      <c r="A297" s="33"/>
      <c r="B297" s="34"/>
      <c r="C297" s="215" t="s">
        <v>473</v>
      </c>
      <c r="D297" s="215" t="s">
        <v>262</v>
      </c>
      <c r="E297" s="216" t="s">
        <v>474</v>
      </c>
      <c r="F297" s="217" t="s">
        <v>475</v>
      </c>
      <c r="G297" s="218" t="s">
        <v>199</v>
      </c>
      <c r="H297" s="219">
        <v>44.88</v>
      </c>
      <c r="I297" s="220"/>
      <c r="J297" s="221">
        <f>ROUND(I297*H297,0)</f>
        <v>0</v>
      </c>
      <c r="K297" s="217" t="s">
        <v>154</v>
      </c>
      <c r="L297" s="222"/>
      <c r="M297" s="223" t="s">
        <v>1</v>
      </c>
      <c r="N297" s="224" t="s">
        <v>44</v>
      </c>
      <c r="O297" s="70"/>
      <c r="P297" s="199">
        <f>O297*H297</f>
        <v>0</v>
      </c>
      <c r="Q297" s="199">
        <v>5.0000000000000001E-4</v>
      </c>
      <c r="R297" s="199">
        <f>Q297*H297</f>
        <v>2.2440000000000002E-2</v>
      </c>
      <c r="S297" s="199">
        <v>0</v>
      </c>
      <c r="T297" s="200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1" t="s">
        <v>186</v>
      </c>
      <c r="AT297" s="201" t="s">
        <v>262</v>
      </c>
      <c r="AU297" s="201" t="s">
        <v>88</v>
      </c>
      <c r="AY297" s="16" t="s">
        <v>148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6" t="s">
        <v>88</v>
      </c>
      <c r="BK297" s="202">
        <f>ROUND(I297*H297,0)</f>
        <v>0</v>
      </c>
      <c r="BL297" s="16" t="s">
        <v>155</v>
      </c>
      <c r="BM297" s="201" t="s">
        <v>476</v>
      </c>
    </row>
    <row r="298" spans="1:65" s="13" customFormat="1">
      <c r="B298" s="203"/>
      <c r="C298" s="204"/>
      <c r="D298" s="205" t="s">
        <v>157</v>
      </c>
      <c r="E298" s="206" t="s">
        <v>1</v>
      </c>
      <c r="F298" s="207" t="s">
        <v>477</v>
      </c>
      <c r="G298" s="204"/>
      <c r="H298" s="208">
        <v>44.88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157</v>
      </c>
      <c r="AU298" s="214" t="s">
        <v>88</v>
      </c>
      <c r="AV298" s="13" t="s">
        <v>88</v>
      </c>
      <c r="AW298" s="13" t="s">
        <v>33</v>
      </c>
      <c r="AX298" s="13" t="s">
        <v>78</v>
      </c>
      <c r="AY298" s="214" t="s">
        <v>148</v>
      </c>
    </row>
    <row r="299" spans="1:65" s="2" customFormat="1" ht="24.15" customHeight="1">
      <c r="A299" s="33"/>
      <c r="B299" s="34"/>
      <c r="C299" s="215" t="s">
        <v>216</v>
      </c>
      <c r="D299" s="215" t="s">
        <v>262</v>
      </c>
      <c r="E299" s="216" t="s">
        <v>478</v>
      </c>
      <c r="F299" s="217" t="s">
        <v>479</v>
      </c>
      <c r="G299" s="218" t="s">
        <v>199</v>
      </c>
      <c r="H299" s="219">
        <v>1226.434</v>
      </c>
      <c r="I299" s="220"/>
      <c r="J299" s="221">
        <f>ROUND(I299*H299,0)</f>
        <v>0</v>
      </c>
      <c r="K299" s="217" t="s">
        <v>154</v>
      </c>
      <c r="L299" s="222"/>
      <c r="M299" s="223" t="s">
        <v>1</v>
      </c>
      <c r="N299" s="224" t="s">
        <v>44</v>
      </c>
      <c r="O299" s="70"/>
      <c r="P299" s="199">
        <f>O299*H299</f>
        <v>0</v>
      </c>
      <c r="Q299" s="199">
        <v>4.0000000000000003E-5</v>
      </c>
      <c r="R299" s="199">
        <f>Q299*H299</f>
        <v>4.9057360000000001E-2</v>
      </c>
      <c r="S299" s="199">
        <v>0</v>
      </c>
      <c r="T299" s="20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1" t="s">
        <v>186</v>
      </c>
      <c r="AT299" s="201" t="s">
        <v>262</v>
      </c>
      <c r="AU299" s="201" t="s">
        <v>88</v>
      </c>
      <c r="AY299" s="16" t="s">
        <v>148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6" t="s">
        <v>88</v>
      </c>
      <c r="BK299" s="202">
        <f>ROUND(I299*H299,0)</f>
        <v>0</v>
      </c>
      <c r="BL299" s="16" t="s">
        <v>155</v>
      </c>
      <c r="BM299" s="201" t="s">
        <v>480</v>
      </c>
    </row>
    <row r="300" spans="1:65" s="13" customFormat="1">
      <c r="B300" s="203"/>
      <c r="C300" s="204"/>
      <c r="D300" s="205" t="s">
        <v>157</v>
      </c>
      <c r="E300" s="206" t="s">
        <v>1</v>
      </c>
      <c r="F300" s="207" t="s">
        <v>481</v>
      </c>
      <c r="G300" s="204"/>
      <c r="H300" s="208">
        <v>1226.434</v>
      </c>
      <c r="I300" s="209"/>
      <c r="J300" s="204"/>
      <c r="K300" s="204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157</v>
      </c>
      <c r="AU300" s="214" t="s">
        <v>88</v>
      </c>
      <c r="AV300" s="13" t="s">
        <v>88</v>
      </c>
      <c r="AW300" s="13" t="s">
        <v>33</v>
      </c>
      <c r="AX300" s="13" t="s">
        <v>78</v>
      </c>
      <c r="AY300" s="214" t="s">
        <v>148</v>
      </c>
    </row>
    <row r="301" spans="1:65" s="2" customFormat="1" ht="24.15" customHeight="1">
      <c r="A301" s="33"/>
      <c r="B301" s="34"/>
      <c r="C301" s="215" t="s">
        <v>241</v>
      </c>
      <c r="D301" s="215" t="s">
        <v>262</v>
      </c>
      <c r="E301" s="216" t="s">
        <v>482</v>
      </c>
      <c r="F301" s="217" t="s">
        <v>483</v>
      </c>
      <c r="G301" s="218" t="s">
        <v>199</v>
      </c>
      <c r="H301" s="219">
        <v>116.16</v>
      </c>
      <c r="I301" s="220"/>
      <c r="J301" s="221">
        <f>ROUND(I301*H301,0)</f>
        <v>0</v>
      </c>
      <c r="K301" s="217" t="s">
        <v>154</v>
      </c>
      <c r="L301" s="222"/>
      <c r="M301" s="223" t="s">
        <v>1</v>
      </c>
      <c r="N301" s="224" t="s">
        <v>44</v>
      </c>
      <c r="O301" s="70"/>
      <c r="P301" s="199">
        <f>O301*H301</f>
        <v>0</v>
      </c>
      <c r="Q301" s="199">
        <v>2.9999999999999997E-4</v>
      </c>
      <c r="R301" s="199">
        <f>Q301*H301</f>
        <v>3.4847999999999997E-2</v>
      </c>
      <c r="S301" s="199">
        <v>0</v>
      </c>
      <c r="T301" s="20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1" t="s">
        <v>186</v>
      </c>
      <c r="AT301" s="201" t="s">
        <v>262</v>
      </c>
      <c r="AU301" s="201" t="s">
        <v>88</v>
      </c>
      <c r="AY301" s="16" t="s">
        <v>148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6" t="s">
        <v>88</v>
      </c>
      <c r="BK301" s="202">
        <f>ROUND(I301*H301,0)</f>
        <v>0</v>
      </c>
      <c r="BL301" s="16" t="s">
        <v>155</v>
      </c>
      <c r="BM301" s="201" t="s">
        <v>484</v>
      </c>
    </row>
    <row r="302" spans="1:65" s="13" customFormat="1">
      <c r="B302" s="203"/>
      <c r="C302" s="204"/>
      <c r="D302" s="205" t="s">
        <v>157</v>
      </c>
      <c r="E302" s="206" t="s">
        <v>1</v>
      </c>
      <c r="F302" s="207" t="s">
        <v>485</v>
      </c>
      <c r="G302" s="204"/>
      <c r="H302" s="208">
        <v>116.16</v>
      </c>
      <c r="I302" s="209"/>
      <c r="J302" s="204"/>
      <c r="K302" s="204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157</v>
      </c>
      <c r="AU302" s="214" t="s">
        <v>88</v>
      </c>
      <c r="AV302" s="13" t="s">
        <v>88</v>
      </c>
      <c r="AW302" s="13" t="s">
        <v>33</v>
      </c>
      <c r="AX302" s="13" t="s">
        <v>78</v>
      </c>
      <c r="AY302" s="214" t="s">
        <v>148</v>
      </c>
    </row>
    <row r="303" spans="1:65" s="2" customFormat="1" ht="24.15" customHeight="1">
      <c r="A303" s="33"/>
      <c r="B303" s="34"/>
      <c r="C303" s="215" t="s">
        <v>486</v>
      </c>
      <c r="D303" s="215" t="s">
        <v>262</v>
      </c>
      <c r="E303" s="216" t="s">
        <v>487</v>
      </c>
      <c r="F303" s="217" t="s">
        <v>488</v>
      </c>
      <c r="G303" s="218" t="s">
        <v>199</v>
      </c>
      <c r="H303" s="219">
        <v>387.81599999999997</v>
      </c>
      <c r="I303" s="220"/>
      <c r="J303" s="221">
        <f>ROUND(I303*H303,0)</f>
        <v>0</v>
      </c>
      <c r="K303" s="217" t="s">
        <v>154</v>
      </c>
      <c r="L303" s="222"/>
      <c r="M303" s="223" t="s">
        <v>1</v>
      </c>
      <c r="N303" s="224" t="s">
        <v>44</v>
      </c>
      <c r="O303" s="70"/>
      <c r="P303" s="199">
        <f>O303*H303</f>
        <v>0</v>
      </c>
      <c r="Q303" s="199">
        <v>2.0000000000000001E-4</v>
      </c>
      <c r="R303" s="199">
        <f>Q303*H303</f>
        <v>7.7563199999999999E-2</v>
      </c>
      <c r="S303" s="199">
        <v>0</v>
      </c>
      <c r="T303" s="200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1" t="s">
        <v>186</v>
      </c>
      <c r="AT303" s="201" t="s">
        <v>262</v>
      </c>
      <c r="AU303" s="201" t="s">
        <v>88</v>
      </c>
      <c r="AY303" s="16" t="s">
        <v>148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6" t="s">
        <v>88</v>
      </c>
      <c r="BK303" s="202">
        <f>ROUND(I303*H303,0)</f>
        <v>0</v>
      </c>
      <c r="BL303" s="16" t="s">
        <v>155</v>
      </c>
      <c r="BM303" s="201" t="s">
        <v>489</v>
      </c>
    </row>
    <row r="304" spans="1:65" s="13" customFormat="1">
      <c r="B304" s="203"/>
      <c r="C304" s="204"/>
      <c r="D304" s="205" t="s">
        <v>157</v>
      </c>
      <c r="E304" s="206" t="s">
        <v>1</v>
      </c>
      <c r="F304" s="207" t="s">
        <v>490</v>
      </c>
      <c r="G304" s="204"/>
      <c r="H304" s="208">
        <v>387.81599999999997</v>
      </c>
      <c r="I304" s="209"/>
      <c r="J304" s="204"/>
      <c r="K304" s="204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157</v>
      </c>
      <c r="AU304" s="214" t="s">
        <v>88</v>
      </c>
      <c r="AV304" s="13" t="s">
        <v>88</v>
      </c>
      <c r="AW304" s="13" t="s">
        <v>33</v>
      </c>
      <c r="AX304" s="13" t="s">
        <v>78</v>
      </c>
      <c r="AY304" s="214" t="s">
        <v>148</v>
      </c>
    </row>
    <row r="305" spans="1:65" s="2" customFormat="1" ht="24.15" customHeight="1">
      <c r="A305" s="33"/>
      <c r="B305" s="34"/>
      <c r="C305" s="215" t="s">
        <v>491</v>
      </c>
      <c r="D305" s="215" t="s">
        <v>262</v>
      </c>
      <c r="E305" s="216" t="s">
        <v>492</v>
      </c>
      <c r="F305" s="217" t="s">
        <v>493</v>
      </c>
      <c r="G305" s="218" t="s">
        <v>199</v>
      </c>
      <c r="H305" s="219">
        <v>125.57599999999999</v>
      </c>
      <c r="I305" s="220"/>
      <c r="J305" s="221">
        <f>ROUND(I305*H305,0)</f>
        <v>0</v>
      </c>
      <c r="K305" s="217" t="s">
        <v>154</v>
      </c>
      <c r="L305" s="222"/>
      <c r="M305" s="223" t="s">
        <v>1</v>
      </c>
      <c r="N305" s="224" t="s">
        <v>44</v>
      </c>
      <c r="O305" s="70"/>
      <c r="P305" s="199">
        <f>O305*H305</f>
        <v>0</v>
      </c>
      <c r="Q305" s="199">
        <v>2.0000000000000001E-4</v>
      </c>
      <c r="R305" s="199">
        <f>Q305*H305</f>
        <v>2.5115200000000001E-2</v>
      </c>
      <c r="S305" s="199">
        <v>0</v>
      </c>
      <c r="T305" s="200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1" t="s">
        <v>186</v>
      </c>
      <c r="AT305" s="201" t="s">
        <v>262</v>
      </c>
      <c r="AU305" s="201" t="s">
        <v>88</v>
      </c>
      <c r="AY305" s="16" t="s">
        <v>148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6" t="s">
        <v>88</v>
      </c>
      <c r="BK305" s="202">
        <f>ROUND(I305*H305,0)</f>
        <v>0</v>
      </c>
      <c r="BL305" s="16" t="s">
        <v>155</v>
      </c>
      <c r="BM305" s="201" t="s">
        <v>494</v>
      </c>
    </row>
    <row r="306" spans="1:65" s="13" customFormat="1">
      <c r="B306" s="203"/>
      <c r="C306" s="204"/>
      <c r="D306" s="205" t="s">
        <v>157</v>
      </c>
      <c r="E306" s="206" t="s">
        <v>1</v>
      </c>
      <c r="F306" s="207" t="s">
        <v>495</v>
      </c>
      <c r="G306" s="204"/>
      <c r="H306" s="208">
        <v>125.57599999999999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157</v>
      </c>
      <c r="AU306" s="214" t="s">
        <v>88</v>
      </c>
      <c r="AV306" s="13" t="s">
        <v>88</v>
      </c>
      <c r="AW306" s="13" t="s">
        <v>33</v>
      </c>
      <c r="AX306" s="13" t="s">
        <v>78</v>
      </c>
      <c r="AY306" s="214" t="s">
        <v>148</v>
      </c>
    </row>
    <row r="307" spans="1:65" s="2" customFormat="1" ht="24.15" customHeight="1">
      <c r="A307" s="33"/>
      <c r="B307" s="34"/>
      <c r="C307" s="190" t="s">
        <v>496</v>
      </c>
      <c r="D307" s="190" t="s">
        <v>150</v>
      </c>
      <c r="E307" s="191" t="s">
        <v>497</v>
      </c>
      <c r="F307" s="192" t="s">
        <v>498</v>
      </c>
      <c r="G307" s="193" t="s">
        <v>153</v>
      </c>
      <c r="H307" s="194">
        <v>2405.6680000000001</v>
      </c>
      <c r="I307" s="195"/>
      <c r="J307" s="196">
        <f>ROUND(I307*H307,0)</f>
        <v>0</v>
      </c>
      <c r="K307" s="192" t="s">
        <v>154</v>
      </c>
      <c r="L307" s="38"/>
      <c r="M307" s="197" t="s">
        <v>1</v>
      </c>
      <c r="N307" s="198" t="s">
        <v>44</v>
      </c>
      <c r="O307" s="70"/>
      <c r="P307" s="199">
        <f>O307*H307</f>
        <v>0</v>
      </c>
      <c r="Q307" s="199">
        <v>4.8599999999999997E-3</v>
      </c>
      <c r="R307" s="199">
        <f>Q307*H307</f>
        <v>11.69154648</v>
      </c>
      <c r="S307" s="199">
        <v>0</v>
      </c>
      <c r="T307" s="200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1" t="s">
        <v>155</v>
      </c>
      <c r="AT307" s="201" t="s">
        <v>150</v>
      </c>
      <c r="AU307" s="201" t="s">
        <v>88</v>
      </c>
      <c r="AY307" s="16" t="s">
        <v>148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6" t="s">
        <v>88</v>
      </c>
      <c r="BK307" s="202">
        <f>ROUND(I307*H307,0)</f>
        <v>0</v>
      </c>
      <c r="BL307" s="16" t="s">
        <v>155</v>
      </c>
      <c r="BM307" s="201" t="s">
        <v>499</v>
      </c>
    </row>
    <row r="308" spans="1:65" s="13" customFormat="1">
      <c r="B308" s="203"/>
      <c r="C308" s="204"/>
      <c r="D308" s="205" t="s">
        <v>157</v>
      </c>
      <c r="E308" s="206" t="s">
        <v>1</v>
      </c>
      <c r="F308" s="207" t="s">
        <v>500</v>
      </c>
      <c r="G308" s="204"/>
      <c r="H308" s="208">
        <v>2405.6680000000001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157</v>
      </c>
      <c r="AU308" s="214" t="s">
        <v>88</v>
      </c>
      <c r="AV308" s="13" t="s">
        <v>88</v>
      </c>
      <c r="AW308" s="13" t="s">
        <v>33</v>
      </c>
      <c r="AX308" s="13" t="s">
        <v>78</v>
      </c>
      <c r="AY308" s="214" t="s">
        <v>148</v>
      </c>
    </row>
    <row r="309" spans="1:65" s="2" customFormat="1" ht="24.15" customHeight="1">
      <c r="A309" s="33"/>
      <c r="B309" s="34"/>
      <c r="C309" s="190" t="s">
        <v>501</v>
      </c>
      <c r="D309" s="190" t="s">
        <v>150</v>
      </c>
      <c r="E309" s="191" t="s">
        <v>502</v>
      </c>
      <c r="F309" s="192" t="s">
        <v>503</v>
      </c>
      <c r="G309" s="193" t="s">
        <v>153</v>
      </c>
      <c r="H309" s="194">
        <v>212.77799999999999</v>
      </c>
      <c r="I309" s="195"/>
      <c r="J309" s="196">
        <f>ROUND(I309*H309,0)</f>
        <v>0</v>
      </c>
      <c r="K309" s="192" t="s">
        <v>154</v>
      </c>
      <c r="L309" s="38"/>
      <c r="M309" s="197" t="s">
        <v>1</v>
      </c>
      <c r="N309" s="198" t="s">
        <v>44</v>
      </c>
      <c r="O309" s="70"/>
      <c r="P309" s="199">
        <f>O309*H309</f>
        <v>0</v>
      </c>
      <c r="Q309" s="199">
        <v>5.7000000000000002E-3</v>
      </c>
      <c r="R309" s="199">
        <f>Q309*H309</f>
        <v>1.2128346000000001</v>
      </c>
      <c r="S309" s="199">
        <v>0</v>
      </c>
      <c r="T309" s="200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1" t="s">
        <v>155</v>
      </c>
      <c r="AT309" s="201" t="s">
        <v>150</v>
      </c>
      <c r="AU309" s="201" t="s">
        <v>88</v>
      </c>
      <c r="AY309" s="16" t="s">
        <v>148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6" t="s">
        <v>88</v>
      </c>
      <c r="BK309" s="202">
        <f>ROUND(I309*H309,0)</f>
        <v>0</v>
      </c>
      <c r="BL309" s="16" t="s">
        <v>155</v>
      </c>
      <c r="BM309" s="201" t="s">
        <v>504</v>
      </c>
    </row>
    <row r="310" spans="1:65" s="13" customFormat="1" ht="20.399999999999999">
      <c r="B310" s="203"/>
      <c r="C310" s="204"/>
      <c r="D310" s="205" t="s">
        <v>157</v>
      </c>
      <c r="E310" s="206" t="s">
        <v>1</v>
      </c>
      <c r="F310" s="207" t="s">
        <v>298</v>
      </c>
      <c r="G310" s="204"/>
      <c r="H310" s="208">
        <v>169.75700000000001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157</v>
      </c>
      <c r="AU310" s="214" t="s">
        <v>88</v>
      </c>
      <c r="AV310" s="13" t="s">
        <v>88</v>
      </c>
      <c r="AW310" s="13" t="s">
        <v>33</v>
      </c>
      <c r="AX310" s="13" t="s">
        <v>78</v>
      </c>
      <c r="AY310" s="214" t="s">
        <v>148</v>
      </c>
    </row>
    <row r="311" spans="1:65" s="13" customFormat="1">
      <c r="B311" s="203"/>
      <c r="C311" s="204"/>
      <c r="D311" s="205" t="s">
        <v>157</v>
      </c>
      <c r="E311" s="206" t="s">
        <v>1</v>
      </c>
      <c r="F311" s="207" t="s">
        <v>283</v>
      </c>
      <c r="G311" s="204"/>
      <c r="H311" s="208">
        <v>23.271999999999998</v>
      </c>
      <c r="I311" s="209"/>
      <c r="J311" s="204"/>
      <c r="K311" s="204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157</v>
      </c>
      <c r="AU311" s="214" t="s">
        <v>88</v>
      </c>
      <c r="AV311" s="13" t="s">
        <v>88</v>
      </c>
      <c r="AW311" s="13" t="s">
        <v>33</v>
      </c>
      <c r="AX311" s="13" t="s">
        <v>78</v>
      </c>
      <c r="AY311" s="214" t="s">
        <v>148</v>
      </c>
    </row>
    <row r="312" spans="1:65" s="13" customFormat="1">
      <c r="B312" s="203"/>
      <c r="C312" s="204"/>
      <c r="D312" s="205" t="s">
        <v>157</v>
      </c>
      <c r="E312" s="206" t="s">
        <v>1</v>
      </c>
      <c r="F312" s="207" t="s">
        <v>299</v>
      </c>
      <c r="G312" s="204"/>
      <c r="H312" s="208">
        <v>19.748999999999999</v>
      </c>
      <c r="I312" s="209"/>
      <c r="J312" s="204"/>
      <c r="K312" s="204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157</v>
      </c>
      <c r="AU312" s="214" t="s">
        <v>88</v>
      </c>
      <c r="AV312" s="13" t="s">
        <v>88</v>
      </c>
      <c r="AW312" s="13" t="s">
        <v>33</v>
      </c>
      <c r="AX312" s="13" t="s">
        <v>78</v>
      </c>
      <c r="AY312" s="214" t="s">
        <v>148</v>
      </c>
    </row>
    <row r="313" spans="1:65" s="2" customFormat="1" ht="24.15" customHeight="1">
      <c r="A313" s="33"/>
      <c r="B313" s="34"/>
      <c r="C313" s="190" t="s">
        <v>505</v>
      </c>
      <c r="D313" s="190" t="s">
        <v>150</v>
      </c>
      <c r="E313" s="191" t="s">
        <v>506</v>
      </c>
      <c r="F313" s="192" t="s">
        <v>507</v>
      </c>
      <c r="G313" s="193" t="s">
        <v>153</v>
      </c>
      <c r="H313" s="194">
        <v>2192.89</v>
      </c>
      <c r="I313" s="195"/>
      <c r="J313" s="196">
        <f>ROUND(I313*H313,0)</f>
        <v>0</v>
      </c>
      <c r="K313" s="192" t="s">
        <v>154</v>
      </c>
      <c r="L313" s="38"/>
      <c r="M313" s="197" t="s">
        <v>1</v>
      </c>
      <c r="N313" s="198" t="s">
        <v>44</v>
      </c>
      <c r="O313" s="70"/>
      <c r="P313" s="199">
        <f>O313*H313</f>
        <v>0</v>
      </c>
      <c r="Q313" s="199">
        <v>3.3E-3</v>
      </c>
      <c r="R313" s="199">
        <f>Q313*H313</f>
        <v>7.2365369999999993</v>
      </c>
      <c r="S313" s="199">
        <v>0</v>
      </c>
      <c r="T313" s="20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01" t="s">
        <v>155</v>
      </c>
      <c r="AT313" s="201" t="s">
        <v>150</v>
      </c>
      <c r="AU313" s="201" t="s">
        <v>88</v>
      </c>
      <c r="AY313" s="16" t="s">
        <v>148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6" t="s">
        <v>88</v>
      </c>
      <c r="BK313" s="202">
        <f>ROUND(I313*H313,0)</f>
        <v>0</v>
      </c>
      <c r="BL313" s="16" t="s">
        <v>155</v>
      </c>
      <c r="BM313" s="201" t="s">
        <v>508</v>
      </c>
    </row>
    <row r="314" spans="1:65" s="13" customFormat="1" ht="30.6">
      <c r="B314" s="203"/>
      <c r="C314" s="204"/>
      <c r="D314" s="205" t="s">
        <v>157</v>
      </c>
      <c r="E314" s="206" t="s">
        <v>1</v>
      </c>
      <c r="F314" s="207" t="s">
        <v>293</v>
      </c>
      <c r="G314" s="204"/>
      <c r="H314" s="208">
        <v>2192.89</v>
      </c>
      <c r="I314" s="209"/>
      <c r="J314" s="204"/>
      <c r="K314" s="204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157</v>
      </c>
      <c r="AU314" s="214" t="s">
        <v>88</v>
      </c>
      <c r="AV314" s="13" t="s">
        <v>88</v>
      </c>
      <c r="AW314" s="13" t="s">
        <v>33</v>
      </c>
      <c r="AX314" s="13" t="s">
        <v>78</v>
      </c>
      <c r="AY314" s="214" t="s">
        <v>148</v>
      </c>
    </row>
    <row r="315" spans="1:65" s="2" customFormat="1" ht="24.15" customHeight="1">
      <c r="A315" s="33"/>
      <c r="B315" s="34"/>
      <c r="C315" s="190" t="s">
        <v>509</v>
      </c>
      <c r="D315" s="190" t="s">
        <v>150</v>
      </c>
      <c r="E315" s="191" t="s">
        <v>510</v>
      </c>
      <c r="F315" s="192" t="s">
        <v>511</v>
      </c>
      <c r="G315" s="193" t="s">
        <v>199</v>
      </c>
      <c r="H315" s="194">
        <v>836.6</v>
      </c>
      <c r="I315" s="195"/>
      <c r="J315" s="196">
        <f>ROUND(I315*H315,0)</f>
        <v>0</v>
      </c>
      <c r="K315" s="192" t="s">
        <v>154</v>
      </c>
      <c r="L315" s="38"/>
      <c r="M315" s="197" t="s">
        <v>1</v>
      </c>
      <c r="N315" s="198" t="s">
        <v>44</v>
      </c>
      <c r="O315" s="70"/>
      <c r="P315" s="199">
        <f>O315*H315</f>
        <v>0</v>
      </c>
      <c r="Q315" s="199">
        <v>7.1000000000000002E-4</v>
      </c>
      <c r="R315" s="199">
        <f>Q315*H315</f>
        <v>0.59398600000000001</v>
      </c>
      <c r="S315" s="199">
        <v>0</v>
      </c>
      <c r="T315" s="20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1" t="s">
        <v>155</v>
      </c>
      <c r="AT315" s="201" t="s">
        <v>150</v>
      </c>
      <c r="AU315" s="201" t="s">
        <v>88</v>
      </c>
      <c r="AY315" s="16" t="s">
        <v>148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6" t="s">
        <v>88</v>
      </c>
      <c r="BK315" s="202">
        <f>ROUND(I315*H315,0)</f>
        <v>0</v>
      </c>
      <c r="BL315" s="16" t="s">
        <v>155</v>
      </c>
      <c r="BM315" s="201" t="s">
        <v>512</v>
      </c>
    </row>
    <row r="316" spans="1:65" s="13" customFormat="1">
      <c r="B316" s="203"/>
      <c r="C316" s="204"/>
      <c r="D316" s="205" t="s">
        <v>157</v>
      </c>
      <c r="E316" s="206" t="s">
        <v>1</v>
      </c>
      <c r="F316" s="207" t="s">
        <v>513</v>
      </c>
      <c r="G316" s="204"/>
      <c r="H316" s="208">
        <v>396</v>
      </c>
      <c r="I316" s="209"/>
      <c r="J316" s="204"/>
      <c r="K316" s="204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157</v>
      </c>
      <c r="AU316" s="214" t="s">
        <v>88</v>
      </c>
      <c r="AV316" s="13" t="s">
        <v>88</v>
      </c>
      <c r="AW316" s="13" t="s">
        <v>33</v>
      </c>
      <c r="AX316" s="13" t="s">
        <v>78</v>
      </c>
      <c r="AY316" s="214" t="s">
        <v>148</v>
      </c>
    </row>
    <row r="317" spans="1:65" s="13" customFormat="1">
      <c r="B317" s="203"/>
      <c r="C317" s="204"/>
      <c r="D317" s="205" t="s">
        <v>157</v>
      </c>
      <c r="E317" s="206" t="s">
        <v>1</v>
      </c>
      <c r="F317" s="207" t="s">
        <v>514</v>
      </c>
      <c r="G317" s="204"/>
      <c r="H317" s="208">
        <v>440.6</v>
      </c>
      <c r="I317" s="209"/>
      <c r="J317" s="204"/>
      <c r="K317" s="204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157</v>
      </c>
      <c r="AU317" s="214" t="s">
        <v>88</v>
      </c>
      <c r="AV317" s="13" t="s">
        <v>88</v>
      </c>
      <c r="AW317" s="13" t="s">
        <v>33</v>
      </c>
      <c r="AX317" s="13" t="s">
        <v>78</v>
      </c>
      <c r="AY317" s="214" t="s">
        <v>148</v>
      </c>
    </row>
    <row r="318" spans="1:65" s="2" customFormat="1" ht="24.15" customHeight="1">
      <c r="A318" s="33"/>
      <c r="B318" s="34"/>
      <c r="C318" s="190" t="s">
        <v>515</v>
      </c>
      <c r="D318" s="190" t="s">
        <v>150</v>
      </c>
      <c r="E318" s="191" t="s">
        <v>516</v>
      </c>
      <c r="F318" s="192" t="s">
        <v>517</v>
      </c>
      <c r="G318" s="193" t="s">
        <v>153</v>
      </c>
      <c r="H318" s="194">
        <v>564.13199999999995</v>
      </c>
      <c r="I318" s="195"/>
      <c r="J318" s="196">
        <f>ROUND(I318*H318,0)</f>
        <v>0</v>
      </c>
      <c r="K318" s="192" t="s">
        <v>154</v>
      </c>
      <c r="L318" s="38"/>
      <c r="M318" s="197" t="s">
        <v>1</v>
      </c>
      <c r="N318" s="198" t="s">
        <v>44</v>
      </c>
      <c r="O318" s="70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1" t="s">
        <v>155</v>
      </c>
      <c r="AT318" s="201" t="s">
        <v>150</v>
      </c>
      <c r="AU318" s="201" t="s">
        <v>88</v>
      </c>
      <c r="AY318" s="16" t="s">
        <v>148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6" t="s">
        <v>88</v>
      </c>
      <c r="BK318" s="202">
        <f>ROUND(I318*H318,0)</f>
        <v>0</v>
      </c>
      <c r="BL318" s="16" t="s">
        <v>155</v>
      </c>
      <c r="BM318" s="201" t="s">
        <v>518</v>
      </c>
    </row>
    <row r="319" spans="1:65" s="13" customFormat="1">
      <c r="B319" s="203"/>
      <c r="C319" s="204"/>
      <c r="D319" s="205" t="s">
        <v>157</v>
      </c>
      <c r="E319" s="206" t="s">
        <v>1</v>
      </c>
      <c r="F319" s="207" t="s">
        <v>519</v>
      </c>
      <c r="G319" s="204"/>
      <c r="H319" s="208">
        <v>21.617999999999999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157</v>
      </c>
      <c r="AU319" s="214" t="s">
        <v>88</v>
      </c>
      <c r="AV319" s="13" t="s">
        <v>88</v>
      </c>
      <c r="AW319" s="13" t="s">
        <v>33</v>
      </c>
      <c r="AX319" s="13" t="s">
        <v>78</v>
      </c>
      <c r="AY319" s="214" t="s">
        <v>148</v>
      </c>
    </row>
    <row r="320" spans="1:65" s="13" customFormat="1">
      <c r="B320" s="203"/>
      <c r="C320" s="204"/>
      <c r="D320" s="205" t="s">
        <v>157</v>
      </c>
      <c r="E320" s="206" t="s">
        <v>1</v>
      </c>
      <c r="F320" s="207" t="s">
        <v>520</v>
      </c>
      <c r="G320" s="204"/>
      <c r="H320" s="208">
        <v>376.32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157</v>
      </c>
      <c r="AU320" s="214" t="s">
        <v>88</v>
      </c>
      <c r="AV320" s="13" t="s">
        <v>88</v>
      </c>
      <c r="AW320" s="13" t="s">
        <v>33</v>
      </c>
      <c r="AX320" s="13" t="s">
        <v>78</v>
      </c>
      <c r="AY320" s="214" t="s">
        <v>148</v>
      </c>
    </row>
    <row r="321" spans="1:65" s="13" customFormat="1">
      <c r="B321" s="203"/>
      <c r="C321" s="204"/>
      <c r="D321" s="205" t="s">
        <v>157</v>
      </c>
      <c r="E321" s="206" t="s">
        <v>1</v>
      </c>
      <c r="F321" s="207" t="s">
        <v>521</v>
      </c>
      <c r="G321" s="204"/>
      <c r="H321" s="208">
        <v>152.67400000000001</v>
      </c>
      <c r="I321" s="209"/>
      <c r="J321" s="204"/>
      <c r="K321" s="204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157</v>
      </c>
      <c r="AU321" s="214" t="s">
        <v>88</v>
      </c>
      <c r="AV321" s="13" t="s">
        <v>88</v>
      </c>
      <c r="AW321" s="13" t="s">
        <v>33</v>
      </c>
      <c r="AX321" s="13" t="s">
        <v>78</v>
      </c>
      <c r="AY321" s="214" t="s">
        <v>148</v>
      </c>
    </row>
    <row r="322" spans="1:65" s="13" customFormat="1">
      <c r="B322" s="203"/>
      <c r="C322" s="204"/>
      <c r="D322" s="205" t="s">
        <v>157</v>
      </c>
      <c r="E322" s="206" t="s">
        <v>1</v>
      </c>
      <c r="F322" s="207" t="s">
        <v>522</v>
      </c>
      <c r="G322" s="204"/>
      <c r="H322" s="208">
        <v>13.52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157</v>
      </c>
      <c r="AU322" s="214" t="s">
        <v>88</v>
      </c>
      <c r="AV322" s="13" t="s">
        <v>88</v>
      </c>
      <c r="AW322" s="13" t="s">
        <v>33</v>
      </c>
      <c r="AX322" s="13" t="s">
        <v>78</v>
      </c>
      <c r="AY322" s="214" t="s">
        <v>148</v>
      </c>
    </row>
    <row r="323" spans="1:65" s="2" customFormat="1" ht="16.5" customHeight="1">
      <c r="A323" s="33"/>
      <c r="B323" s="34"/>
      <c r="C323" s="190" t="s">
        <v>523</v>
      </c>
      <c r="D323" s="190" t="s">
        <v>150</v>
      </c>
      <c r="E323" s="191" t="s">
        <v>524</v>
      </c>
      <c r="F323" s="192" t="s">
        <v>525</v>
      </c>
      <c r="G323" s="193" t="s">
        <v>153</v>
      </c>
      <c r="H323" s="194">
        <v>2547.9879999999998</v>
      </c>
      <c r="I323" s="195"/>
      <c r="J323" s="196">
        <f>ROUND(I323*H323,0)</f>
        <v>0</v>
      </c>
      <c r="K323" s="192" t="s">
        <v>154</v>
      </c>
      <c r="L323" s="38"/>
      <c r="M323" s="197" t="s">
        <v>1</v>
      </c>
      <c r="N323" s="198" t="s">
        <v>44</v>
      </c>
      <c r="O323" s="70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1" t="s">
        <v>155</v>
      </c>
      <c r="AT323" s="201" t="s">
        <v>150</v>
      </c>
      <c r="AU323" s="201" t="s">
        <v>88</v>
      </c>
      <c r="AY323" s="16" t="s">
        <v>148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6" t="s">
        <v>88</v>
      </c>
      <c r="BK323" s="202">
        <f>ROUND(I323*H323,0)</f>
        <v>0</v>
      </c>
      <c r="BL323" s="16" t="s">
        <v>155</v>
      </c>
      <c r="BM323" s="201" t="s">
        <v>526</v>
      </c>
    </row>
    <row r="324" spans="1:65" s="13" customFormat="1">
      <c r="B324" s="203"/>
      <c r="C324" s="204"/>
      <c r="D324" s="205" t="s">
        <v>157</v>
      </c>
      <c r="E324" s="206" t="s">
        <v>1</v>
      </c>
      <c r="F324" s="207" t="s">
        <v>527</v>
      </c>
      <c r="G324" s="204"/>
      <c r="H324" s="208">
        <v>2547.9879999999998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157</v>
      </c>
      <c r="AU324" s="214" t="s">
        <v>88</v>
      </c>
      <c r="AV324" s="13" t="s">
        <v>88</v>
      </c>
      <c r="AW324" s="13" t="s">
        <v>33</v>
      </c>
      <c r="AX324" s="13" t="s">
        <v>78</v>
      </c>
      <c r="AY324" s="214" t="s">
        <v>148</v>
      </c>
    </row>
    <row r="325" spans="1:65" s="2" customFormat="1" ht="16.5" customHeight="1">
      <c r="A325" s="33"/>
      <c r="B325" s="34"/>
      <c r="C325" s="190" t="s">
        <v>528</v>
      </c>
      <c r="D325" s="190" t="s">
        <v>150</v>
      </c>
      <c r="E325" s="191" t="s">
        <v>529</v>
      </c>
      <c r="F325" s="192" t="s">
        <v>530</v>
      </c>
      <c r="G325" s="193" t="s">
        <v>199</v>
      </c>
      <c r="H325" s="194">
        <v>49</v>
      </c>
      <c r="I325" s="195"/>
      <c r="J325" s="196">
        <f>ROUND(I325*H325,0)</f>
        <v>0</v>
      </c>
      <c r="K325" s="192" t="s">
        <v>1</v>
      </c>
      <c r="L325" s="38"/>
      <c r="M325" s="197" t="s">
        <v>1</v>
      </c>
      <c r="N325" s="198" t="s">
        <v>44</v>
      </c>
      <c r="O325" s="70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1" t="s">
        <v>155</v>
      </c>
      <c r="AT325" s="201" t="s">
        <v>150</v>
      </c>
      <c r="AU325" s="201" t="s">
        <v>88</v>
      </c>
      <c r="AY325" s="16" t="s">
        <v>148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6" t="s">
        <v>88</v>
      </c>
      <c r="BK325" s="202">
        <f>ROUND(I325*H325,0)</f>
        <v>0</v>
      </c>
      <c r="BL325" s="16" t="s">
        <v>155</v>
      </c>
      <c r="BM325" s="201" t="s">
        <v>531</v>
      </c>
    </row>
    <row r="326" spans="1:65" s="13" customFormat="1">
      <c r="B326" s="203"/>
      <c r="C326" s="204"/>
      <c r="D326" s="205" t="s">
        <v>157</v>
      </c>
      <c r="E326" s="206" t="s">
        <v>1</v>
      </c>
      <c r="F326" s="207" t="s">
        <v>532</v>
      </c>
      <c r="G326" s="204"/>
      <c r="H326" s="208">
        <v>49</v>
      </c>
      <c r="I326" s="209"/>
      <c r="J326" s="204"/>
      <c r="K326" s="204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157</v>
      </c>
      <c r="AU326" s="214" t="s">
        <v>88</v>
      </c>
      <c r="AV326" s="13" t="s">
        <v>88</v>
      </c>
      <c r="AW326" s="13" t="s">
        <v>33</v>
      </c>
      <c r="AX326" s="13" t="s">
        <v>78</v>
      </c>
      <c r="AY326" s="214" t="s">
        <v>148</v>
      </c>
    </row>
    <row r="327" spans="1:65" s="12" customFormat="1" ht="22.95" customHeight="1">
      <c r="B327" s="174"/>
      <c r="C327" s="175"/>
      <c r="D327" s="176" t="s">
        <v>77</v>
      </c>
      <c r="E327" s="188" t="s">
        <v>486</v>
      </c>
      <c r="F327" s="188" t="s">
        <v>533</v>
      </c>
      <c r="G327" s="175"/>
      <c r="H327" s="175"/>
      <c r="I327" s="178"/>
      <c r="J327" s="189">
        <f>BK327</f>
        <v>0</v>
      </c>
      <c r="K327" s="175"/>
      <c r="L327" s="180"/>
      <c r="M327" s="181"/>
      <c r="N327" s="182"/>
      <c r="O327" s="182"/>
      <c r="P327" s="183">
        <f>SUM(P328:P341)</f>
        <v>0</v>
      </c>
      <c r="Q327" s="182"/>
      <c r="R327" s="183">
        <f>SUM(R328:R341)</f>
        <v>42.622204799999999</v>
      </c>
      <c r="S327" s="182"/>
      <c r="T327" s="184">
        <f>SUM(T328:T341)</f>
        <v>0</v>
      </c>
      <c r="AR327" s="185" t="s">
        <v>8</v>
      </c>
      <c r="AT327" s="186" t="s">
        <v>77</v>
      </c>
      <c r="AU327" s="186" t="s">
        <v>8</v>
      </c>
      <c r="AY327" s="185" t="s">
        <v>148</v>
      </c>
      <c r="BK327" s="187">
        <f>SUM(BK328:BK341)</f>
        <v>0</v>
      </c>
    </row>
    <row r="328" spans="1:65" s="2" customFormat="1" ht="24.15" customHeight="1">
      <c r="A328" s="33"/>
      <c r="B328" s="34"/>
      <c r="C328" s="190" t="s">
        <v>534</v>
      </c>
      <c r="D328" s="190" t="s">
        <v>150</v>
      </c>
      <c r="E328" s="191" t="s">
        <v>535</v>
      </c>
      <c r="F328" s="192" t="s">
        <v>536</v>
      </c>
      <c r="G328" s="193" t="s">
        <v>153</v>
      </c>
      <c r="H328" s="194">
        <v>3.15</v>
      </c>
      <c r="I328" s="195"/>
      <c r="J328" s="196">
        <f>ROUND(I328*H328,0)</f>
        <v>0</v>
      </c>
      <c r="K328" s="192" t="s">
        <v>154</v>
      </c>
      <c r="L328" s="38"/>
      <c r="M328" s="197" t="s">
        <v>1</v>
      </c>
      <c r="N328" s="198" t="s">
        <v>44</v>
      </c>
      <c r="O328" s="70"/>
      <c r="P328" s="199">
        <f>O328*H328</f>
        <v>0</v>
      </c>
      <c r="Q328" s="199">
        <v>8.4000000000000005E-2</v>
      </c>
      <c r="R328" s="199">
        <f>Q328*H328</f>
        <v>0.2646</v>
      </c>
      <c r="S328" s="199">
        <v>0</v>
      </c>
      <c r="T328" s="200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01" t="s">
        <v>155</v>
      </c>
      <c r="AT328" s="201" t="s">
        <v>150</v>
      </c>
      <c r="AU328" s="201" t="s">
        <v>88</v>
      </c>
      <c r="AY328" s="16" t="s">
        <v>148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6" t="s">
        <v>88</v>
      </c>
      <c r="BK328" s="202">
        <f>ROUND(I328*H328,0)</f>
        <v>0</v>
      </c>
      <c r="BL328" s="16" t="s">
        <v>155</v>
      </c>
      <c r="BM328" s="201" t="s">
        <v>537</v>
      </c>
    </row>
    <row r="329" spans="1:65" s="13" customFormat="1">
      <c r="B329" s="203"/>
      <c r="C329" s="204"/>
      <c r="D329" s="205" t="s">
        <v>157</v>
      </c>
      <c r="E329" s="206" t="s">
        <v>1</v>
      </c>
      <c r="F329" s="207" t="s">
        <v>538</v>
      </c>
      <c r="G329" s="204"/>
      <c r="H329" s="208">
        <v>3.15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157</v>
      </c>
      <c r="AU329" s="214" t="s">
        <v>88</v>
      </c>
      <c r="AV329" s="13" t="s">
        <v>88</v>
      </c>
      <c r="AW329" s="13" t="s">
        <v>33</v>
      </c>
      <c r="AX329" s="13" t="s">
        <v>78</v>
      </c>
      <c r="AY329" s="214" t="s">
        <v>148</v>
      </c>
    </row>
    <row r="330" spans="1:65" s="2" customFormat="1" ht="24.15" customHeight="1">
      <c r="A330" s="33"/>
      <c r="B330" s="34"/>
      <c r="C330" s="190" t="s">
        <v>539</v>
      </c>
      <c r="D330" s="190" t="s">
        <v>150</v>
      </c>
      <c r="E330" s="191" t="s">
        <v>540</v>
      </c>
      <c r="F330" s="192" t="s">
        <v>541</v>
      </c>
      <c r="G330" s="193" t="s">
        <v>153</v>
      </c>
      <c r="H330" s="194">
        <v>135.648</v>
      </c>
      <c r="I330" s="195"/>
      <c r="J330" s="196">
        <f>ROUND(I330*H330,0)</f>
        <v>0</v>
      </c>
      <c r="K330" s="192" t="s">
        <v>154</v>
      </c>
      <c r="L330" s="38"/>
      <c r="M330" s="197" t="s">
        <v>1</v>
      </c>
      <c r="N330" s="198" t="s">
        <v>44</v>
      </c>
      <c r="O330" s="70"/>
      <c r="P330" s="199">
        <f>O330*H330</f>
        <v>0</v>
      </c>
      <c r="Q330" s="199">
        <v>6.3E-2</v>
      </c>
      <c r="R330" s="199">
        <f>Q330*H330</f>
        <v>8.5458239999999996</v>
      </c>
      <c r="S330" s="199">
        <v>0</v>
      </c>
      <c r="T330" s="20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1" t="s">
        <v>155</v>
      </c>
      <c r="AT330" s="201" t="s">
        <v>150</v>
      </c>
      <c r="AU330" s="201" t="s">
        <v>88</v>
      </c>
      <c r="AY330" s="16" t="s">
        <v>148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6" t="s">
        <v>88</v>
      </c>
      <c r="BK330" s="202">
        <f>ROUND(I330*H330,0)</f>
        <v>0</v>
      </c>
      <c r="BL330" s="16" t="s">
        <v>155</v>
      </c>
      <c r="BM330" s="201" t="s">
        <v>542</v>
      </c>
    </row>
    <row r="331" spans="1:65" s="13" customFormat="1">
      <c r="B331" s="203"/>
      <c r="C331" s="204"/>
      <c r="D331" s="205" t="s">
        <v>157</v>
      </c>
      <c r="E331" s="206" t="s">
        <v>1</v>
      </c>
      <c r="F331" s="207" t="s">
        <v>543</v>
      </c>
      <c r="G331" s="204"/>
      <c r="H331" s="208">
        <v>135.648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157</v>
      </c>
      <c r="AU331" s="214" t="s">
        <v>88</v>
      </c>
      <c r="AV331" s="13" t="s">
        <v>88</v>
      </c>
      <c r="AW331" s="13" t="s">
        <v>33</v>
      </c>
      <c r="AX331" s="13" t="s">
        <v>78</v>
      </c>
      <c r="AY331" s="214" t="s">
        <v>148</v>
      </c>
    </row>
    <row r="332" spans="1:65" s="2" customFormat="1" ht="24.15" customHeight="1">
      <c r="A332" s="33"/>
      <c r="B332" s="34"/>
      <c r="C332" s="190" t="s">
        <v>544</v>
      </c>
      <c r="D332" s="190" t="s">
        <v>150</v>
      </c>
      <c r="E332" s="191" t="s">
        <v>545</v>
      </c>
      <c r="F332" s="192" t="s">
        <v>546</v>
      </c>
      <c r="G332" s="193" t="s">
        <v>153</v>
      </c>
      <c r="H332" s="194">
        <v>6.69</v>
      </c>
      <c r="I332" s="195"/>
      <c r="J332" s="196">
        <f>ROUND(I332*H332,0)</f>
        <v>0</v>
      </c>
      <c r="K332" s="192" t="s">
        <v>154</v>
      </c>
      <c r="L332" s="38"/>
      <c r="M332" s="197" t="s">
        <v>1</v>
      </c>
      <c r="N332" s="198" t="s">
        <v>44</v>
      </c>
      <c r="O332" s="70"/>
      <c r="P332" s="199">
        <f>O332*H332</f>
        <v>0</v>
      </c>
      <c r="Q332" s="199">
        <v>8.4000000000000005E-2</v>
      </c>
      <c r="R332" s="199">
        <f>Q332*H332</f>
        <v>0.56196000000000002</v>
      </c>
      <c r="S332" s="199">
        <v>0</v>
      </c>
      <c r="T332" s="200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01" t="s">
        <v>155</v>
      </c>
      <c r="AT332" s="201" t="s">
        <v>150</v>
      </c>
      <c r="AU332" s="201" t="s">
        <v>88</v>
      </c>
      <c r="AY332" s="16" t="s">
        <v>148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6" t="s">
        <v>88</v>
      </c>
      <c r="BK332" s="202">
        <f>ROUND(I332*H332,0)</f>
        <v>0</v>
      </c>
      <c r="BL332" s="16" t="s">
        <v>155</v>
      </c>
      <c r="BM332" s="201" t="s">
        <v>547</v>
      </c>
    </row>
    <row r="333" spans="1:65" s="13" customFormat="1">
      <c r="B333" s="203"/>
      <c r="C333" s="204"/>
      <c r="D333" s="205" t="s">
        <v>157</v>
      </c>
      <c r="E333" s="206" t="s">
        <v>1</v>
      </c>
      <c r="F333" s="207" t="s">
        <v>548</v>
      </c>
      <c r="G333" s="204"/>
      <c r="H333" s="208">
        <v>6.69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157</v>
      </c>
      <c r="AU333" s="214" t="s">
        <v>88</v>
      </c>
      <c r="AV333" s="13" t="s">
        <v>88</v>
      </c>
      <c r="AW333" s="13" t="s">
        <v>33</v>
      </c>
      <c r="AX333" s="13" t="s">
        <v>78</v>
      </c>
      <c r="AY333" s="214" t="s">
        <v>148</v>
      </c>
    </row>
    <row r="334" spans="1:65" s="2" customFormat="1" ht="24.15" customHeight="1">
      <c r="A334" s="33"/>
      <c r="B334" s="34"/>
      <c r="C334" s="190" t="s">
        <v>549</v>
      </c>
      <c r="D334" s="190" t="s">
        <v>150</v>
      </c>
      <c r="E334" s="191" t="s">
        <v>550</v>
      </c>
      <c r="F334" s="192" t="s">
        <v>551</v>
      </c>
      <c r="G334" s="193" t="s">
        <v>153</v>
      </c>
      <c r="H334" s="194">
        <v>69.09</v>
      </c>
      <c r="I334" s="195"/>
      <c r="J334" s="196">
        <f>ROUND(I334*H334,0)</f>
        <v>0</v>
      </c>
      <c r="K334" s="192" t="s">
        <v>154</v>
      </c>
      <c r="L334" s="38"/>
      <c r="M334" s="197" t="s">
        <v>1</v>
      </c>
      <c r="N334" s="198" t="s">
        <v>44</v>
      </c>
      <c r="O334" s="70"/>
      <c r="P334" s="199">
        <f>O334*H334</f>
        <v>0</v>
      </c>
      <c r="Q334" s="199">
        <v>0.29311999999999999</v>
      </c>
      <c r="R334" s="199">
        <f>Q334*H334</f>
        <v>20.2516608</v>
      </c>
      <c r="S334" s="199">
        <v>0</v>
      </c>
      <c r="T334" s="20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01" t="s">
        <v>155</v>
      </c>
      <c r="AT334" s="201" t="s">
        <v>150</v>
      </c>
      <c r="AU334" s="201" t="s">
        <v>88</v>
      </c>
      <c r="AY334" s="16" t="s">
        <v>148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6" t="s">
        <v>88</v>
      </c>
      <c r="BK334" s="202">
        <f>ROUND(I334*H334,0)</f>
        <v>0</v>
      </c>
      <c r="BL334" s="16" t="s">
        <v>155</v>
      </c>
      <c r="BM334" s="201" t="s">
        <v>552</v>
      </c>
    </row>
    <row r="335" spans="1:65" s="13" customFormat="1" ht="20.399999999999999">
      <c r="B335" s="203"/>
      <c r="C335" s="204"/>
      <c r="D335" s="205" t="s">
        <v>157</v>
      </c>
      <c r="E335" s="206" t="s">
        <v>1</v>
      </c>
      <c r="F335" s="207" t="s">
        <v>158</v>
      </c>
      <c r="G335" s="204"/>
      <c r="H335" s="208">
        <v>69.09</v>
      </c>
      <c r="I335" s="209"/>
      <c r="J335" s="204"/>
      <c r="K335" s="204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157</v>
      </c>
      <c r="AU335" s="214" t="s">
        <v>88</v>
      </c>
      <c r="AV335" s="13" t="s">
        <v>88</v>
      </c>
      <c r="AW335" s="13" t="s">
        <v>33</v>
      </c>
      <c r="AX335" s="13" t="s">
        <v>78</v>
      </c>
      <c r="AY335" s="214" t="s">
        <v>148</v>
      </c>
    </row>
    <row r="336" spans="1:65" s="2" customFormat="1" ht="24.15" customHeight="1">
      <c r="A336" s="33"/>
      <c r="B336" s="34"/>
      <c r="C336" s="190" t="s">
        <v>553</v>
      </c>
      <c r="D336" s="190" t="s">
        <v>150</v>
      </c>
      <c r="E336" s="191" t="s">
        <v>554</v>
      </c>
      <c r="F336" s="192" t="s">
        <v>555</v>
      </c>
      <c r="G336" s="193" t="s">
        <v>199</v>
      </c>
      <c r="H336" s="194">
        <v>100.8</v>
      </c>
      <c r="I336" s="195"/>
      <c r="J336" s="196">
        <f>ROUND(I336*H336,0)</f>
        <v>0</v>
      </c>
      <c r="K336" s="192" t="s">
        <v>154</v>
      </c>
      <c r="L336" s="38"/>
      <c r="M336" s="197" t="s">
        <v>1</v>
      </c>
      <c r="N336" s="198" t="s">
        <v>44</v>
      </c>
      <c r="O336" s="70"/>
      <c r="P336" s="199">
        <f>O336*H336</f>
        <v>0</v>
      </c>
      <c r="Q336" s="199">
        <v>0.12895000000000001</v>
      </c>
      <c r="R336" s="199">
        <f>Q336*H336</f>
        <v>12.99816</v>
      </c>
      <c r="S336" s="199">
        <v>0</v>
      </c>
      <c r="T336" s="200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1" t="s">
        <v>155</v>
      </c>
      <c r="AT336" s="201" t="s">
        <v>150</v>
      </c>
      <c r="AU336" s="201" t="s">
        <v>88</v>
      </c>
      <c r="AY336" s="16" t="s">
        <v>148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6" t="s">
        <v>88</v>
      </c>
      <c r="BK336" s="202">
        <f>ROUND(I336*H336,0)</f>
        <v>0</v>
      </c>
      <c r="BL336" s="16" t="s">
        <v>155</v>
      </c>
      <c r="BM336" s="201" t="s">
        <v>556</v>
      </c>
    </row>
    <row r="337" spans="1:65" s="13" customFormat="1">
      <c r="B337" s="203"/>
      <c r="C337" s="204"/>
      <c r="D337" s="205" t="s">
        <v>157</v>
      </c>
      <c r="E337" s="206" t="s">
        <v>1</v>
      </c>
      <c r="F337" s="207" t="s">
        <v>557</v>
      </c>
      <c r="G337" s="204"/>
      <c r="H337" s="208">
        <v>100.8</v>
      </c>
      <c r="I337" s="209"/>
      <c r="J337" s="204"/>
      <c r="K337" s="204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157</v>
      </c>
      <c r="AU337" s="214" t="s">
        <v>88</v>
      </c>
      <c r="AV337" s="13" t="s">
        <v>88</v>
      </c>
      <c r="AW337" s="13" t="s">
        <v>33</v>
      </c>
      <c r="AX337" s="13" t="s">
        <v>78</v>
      </c>
      <c r="AY337" s="214" t="s">
        <v>148</v>
      </c>
    </row>
    <row r="338" spans="1:65" s="2" customFormat="1" ht="24.15" customHeight="1">
      <c r="A338" s="33"/>
      <c r="B338" s="34"/>
      <c r="C338" s="190" t="s">
        <v>558</v>
      </c>
      <c r="D338" s="190" t="s">
        <v>150</v>
      </c>
      <c r="E338" s="191" t="s">
        <v>559</v>
      </c>
      <c r="F338" s="192" t="s">
        <v>560</v>
      </c>
      <c r="G338" s="193" t="s">
        <v>153</v>
      </c>
      <c r="H338" s="194">
        <v>135.648</v>
      </c>
      <c r="I338" s="195"/>
      <c r="J338" s="196">
        <f>ROUND(I338*H338,0)</f>
        <v>0</v>
      </c>
      <c r="K338" s="192" t="s">
        <v>1</v>
      </c>
      <c r="L338" s="38"/>
      <c r="M338" s="197" t="s">
        <v>1</v>
      </c>
      <c r="N338" s="198" t="s">
        <v>44</v>
      </c>
      <c r="O338" s="70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01" t="s">
        <v>155</v>
      </c>
      <c r="AT338" s="201" t="s">
        <v>150</v>
      </c>
      <c r="AU338" s="201" t="s">
        <v>88</v>
      </c>
      <c r="AY338" s="16" t="s">
        <v>148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6" t="s">
        <v>88</v>
      </c>
      <c r="BK338" s="202">
        <f>ROUND(I338*H338,0)</f>
        <v>0</v>
      </c>
      <c r="BL338" s="16" t="s">
        <v>155</v>
      </c>
      <c r="BM338" s="201" t="s">
        <v>561</v>
      </c>
    </row>
    <row r="339" spans="1:65" s="13" customFormat="1">
      <c r="B339" s="203"/>
      <c r="C339" s="204"/>
      <c r="D339" s="205" t="s">
        <v>157</v>
      </c>
      <c r="E339" s="206" t="s">
        <v>1</v>
      </c>
      <c r="F339" s="207" t="s">
        <v>543</v>
      </c>
      <c r="G339" s="204"/>
      <c r="H339" s="208">
        <v>135.648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157</v>
      </c>
      <c r="AU339" s="214" t="s">
        <v>88</v>
      </c>
      <c r="AV339" s="13" t="s">
        <v>88</v>
      </c>
      <c r="AW339" s="13" t="s">
        <v>33</v>
      </c>
      <c r="AX339" s="13" t="s">
        <v>78</v>
      </c>
      <c r="AY339" s="214" t="s">
        <v>148</v>
      </c>
    </row>
    <row r="340" spans="1:65" s="2" customFormat="1" ht="37.950000000000003" customHeight="1">
      <c r="A340" s="33"/>
      <c r="B340" s="34"/>
      <c r="C340" s="190" t="s">
        <v>562</v>
      </c>
      <c r="D340" s="190" t="s">
        <v>150</v>
      </c>
      <c r="E340" s="191" t="s">
        <v>563</v>
      </c>
      <c r="F340" s="192" t="s">
        <v>564</v>
      </c>
      <c r="G340" s="193" t="s">
        <v>153</v>
      </c>
      <c r="H340" s="194">
        <v>135.648</v>
      </c>
      <c r="I340" s="195"/>
      <c r="J340" s="196">
        <f>ROUND(I340*H340,0)</f>
        <v>0</v>
      </c>
      <c r="K340" s="192" t="s">
        <v>1</v>
      </c>
      <c r="L340" s="38"/>
      <c r="M340" s="197" t="s">
        <v>1</v>
      </c>
      <c r="N340" s="198" t="s">
        <v>44</v>
      </c>
      <c r="O340" s="70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1" t="s">
        <v>155</v>
      </c>
      <c r="AT340" s="201" t="s">
        <v>150</v>
      </c>
      <c r="AU340" s="201" t="s">
        <v>88</v>
      </c>
      <c r="AY340" s="16" t="s">
        <v>148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6" t="s">
        <v>88</v>
      </c>
      <c r="BK340" s="202">
        <f>ROUND(I340*H340,0)</f>
        <v>0</v>
      </c>
      <c r="BL340" s="16" t="s">
        <v>155</v>
      </c>
      <c r="BM340" s="201" t="s">
        <v>565</v>
      </c>
    </row>
    <row r="341" spans="1:65" s="13" customFormat="1">
      <c r="B341" s="203"/>
      <c r="C341" s="204"/>
      <c r="D341" s="205" t="s">
        <v>157</v>
      </c>
      <c r="E341" s="206" t="s">
        <v>1</v>
      </c>
      <c r="F341" s="207" t="s">
        <v>543</v>
      </c>
      <c r="G341" s="204"/>
      <c r="H341" s="208">
        <v>135.648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157</v>
      </c>
      <c r="AU341" s="214" t="s">
        <v>88</v>
      </c>
      <c r="AV341" s="13" t="s">
        <v>88</v>
      </c>
      <c r="AW341" s="13" t="s">
        <v>33</v>
      </c>
      <c r="AX341" s="13" t="s">
        <v>78</v>
      </c>
      <c r="AY341" s="214" t="s">
        <v>148</v>
      </c>
    </row>
    <row r="342" spans="1:65" s="12" customFormat="1" ht="22.95" customHeight="1">
      <c r="B342" s="174"/>
      <c r="C342" s="175"/>
      <c r="D342" s="176" t="s">
        <v>77</v>
      </c>
      <c r="E342" s="188" t="s">
        <v>491</v>
      </c>
      <c r="F342" s="188" t="s">
        <v>566</v>
      </c>
      <c r="G342" s="175"/>
      <c r="H342" s="175"/>
      <c r="I342" s="178"/>
      <c r="J342" s="189">
        <f>BK342</f>
        <v>0</v>
      </c>
      <c r="K342" s="175"/>
      <c r="L342" s="180"/>
      <c r="M342" s="181"/>
      <c r="N342" s="182"/>
      <c r="O342" s="182"/>
      <c r="P342" s="183">
        <f>SUM(P343:P349)</f>
        <v>0</v>
      </c>
      <c r="Q342" s="182"/>
      <c r="R342" s="183">
        <f>SUM(R343:R349)</f>
        <v>3.9935999999999999E-2</v>
      </c>
      <c r="S342" s="182"/>
      <c r="T342" s="184">
        <f>SUM(T343:T349)</f>
        <v>0</v>
      </c>
      <c r="AR342" s="185" t="s">
        <v>8</v>
      </c>
      <c r="AT342" s="186" t="s">
        <v>77</v>
      </c>
      <c r="AU342" s="186" t="s">
        <v>8</v>
      </c>
      <c r="AY342" s="185" t="s">
        <v>148</v>
      </c>
      <c r="BK342" s="187">
        <f>SUM(BK343:BK349)</f>
        <v>0</v>
      </c>
    </row>
    <row r="343" spans="1:65" s="2" customFormat="1" ht="24.15" customHeight="1">
      <c r="A343" s="33"/>
      <c r="B343" s="34"/>
      <c r="C343" s="190" t="s">
        <v>567</v>
      </c>
      <c r="D343" s="190" t="s">
        <v>150</v>
      </c>
      <c r="E343" s="191" t="s">
        <v>568</v>
      </c>
      <c r="F343" s="192" t="s">
        <v>569</v>
      </c>
      <c r="G343" s="193" t="s">
        <v>570</v>
      </c>
      <c r="H343" s="194">
        <v>64</v>
      </c>
      <c r="I343" s="195"/>
      <c r="J343" s="196">
        <f>ROUND(I343*H343,0)</f>
        <v>0</v>
      </c>
      <c r="K343" s="192" t="s">
        <v>154</v>
      </c>
      <c r="L343" s="38"/>
      <c r="M343" s="197" t="s">
        <v>1</v>
      </c>
      <c r="N343" s="198" t="s">
        <v>44</v>
      </c>
      <c r="O343" s="70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01" t="s">
        <v>155</v>
      </c>
      <c r="AT343" s="201" t="s">
        <v>150</v>
      </c>
      <c r="AU343" s="201" t="s">
        <v>88</v>
      </c>
      <c r="AY343" s="16" t="s">
        <v>148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6" t="s">
        <v>88</v>
      </c>
      <c r="BK343" s="202">
        <f>ROUND(I343*H343,0)</f>
        <v>0</v>
      </c>
      <c r="BL343" s="16" t="s">
        <v>155</v>
      </c>
      <c r="BM343" s="201" t="s">
        <v>571</v>
      </c>
    </row>
    <row r="344" spans="1:65" s="13" customFormat="1">
      <c r="B344" s="203"/>
      <c r="C344" s="204"/>
      <c r="D344" s="205" t="s">
        <v>157</v>
      </c>
      <c r="E344" s="206" t="s">
        <v>1</v>
      </c>
      <c r="F344" s="207" t="s">
        <v>572</v>
      </c>
      <c r="G344" s="204"/>
      <c r="H344" s="208">
        <v>64</v>
      </c>
      <c r="I344" s="209"/>
      <c r="J344" s="204"/>
      <c r="K344" s="204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157</v>
      </c>
      <c r="AU344" s="214" t="s">
        <v>88</v>
      </c>
      <c r="AV344" s="13" t="s">
        <v>88</v>
      </c>
      <c r="AW344" s="13" t="s">
        <v>33</v>
      </c>
      <c r="AX344" s="13" t="s">
        <v>78</v>
      </c>
      <c r="AY344" s="214" t="s">
        <v>148</v>
      </c>
    </row>
    <row r="345" spans="1:65" s="2" customFormat="1" ht="21.75" customHeight="1">
      <c r="A345" s="33"/>
      <c r="B345" s="34"/>
      <c r="C345" s="215" t="s">
        <v>573</v>
      </c>
      <c r="D345" s="215" t="s">
        <v>262</v>
      </c>
      <c r="E345" s="216" t="s">
        <v>574</v>
      </c>
      <c r="F345" s="217" t="s">
        <v>575</v>
      </c>
      <c r="G345" s="218" t="s">
        <v>570</v>
      </c>
      <c r="H345" s="219">
        <v>64</v>
      </c>
      <c r="I345" s="220"/>
      <c r="J345" s="221">
        <f>ROUND(I345*H345,0)</f>
        <v>0</v>
      </c>
      <c r="K345" s="217" t="s">
        <v>154</v>
      </c>
      <c r="L345" s="222"/>
      <c r="M345" s="223" t="s">
        <v>1</v>
      </c>
      <c r="N345" s="224" t="s">
        <v>44</v>
      </c>
      <c r="O345" s="70"/>
      <c r="P345" s="199">
        <f>O345*H345</f>
        <v>0</v>
      </c>
      <c r="Q345" s="199">
        <v>3.0000000000000001E-5</v>
      </c>
      <c r="R345" s="199">
        <f>Q345*H345</f>
        <v>1.92E-3</v>
      </c>
      <c r="S345" s="199">
        <v>0</v>
      </c>
      <c r="T345" s="20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01" t="s">
        <v>186</v>
      </c>
      <c r="AT345" s="201" t="s">
        <v>262</v>
      </c>
      <c r="AU345" s="201" t="s">
        <v>88</v>
      </c>
      <c r="AY345" s="16" t="s">
        <v>148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6" t="s">
        <v>88</v>
      </c>
      <c r="BK345" s="202">
        <f>ROUND(I345*H345,0)</f>
        <v>0</v>
      </c>
      <c r="BL345" s="16" t="s">
        <v>155</v>
      </c>
      <c r="BM345" s="201" t="s">
        <v>576</v>
      </c>
    </row>
    <row r="346" spans="1:65" s="2" customFormat="1" ht="24.15" customHeight="1">
      <c r="A346" s="33"/>
      <c r="B346" s="34"/>
      <c r="C346" s="190" t="s">
        <v>577</v>
      </c>
      <c r="D346" s="190" t="s">
        <v>150</v>
      </c>
      <c r="E346" s="191" t="s">
        <v>578</v>
      </c>
      <c r="F346" s="192" t="s">
        <v>579</v>
      </c>
      <c r="G346" s="193" t="s">
        <v>570</v>
      </c>
      <c r="H346" s="194">
        <v>64</v>
      </c>
      <c r="I346" s="195"/>
      <c r="J346" s="196">
        <f>ROUND(I346*H346,0)</f>
        <v>0</v>
      </c>
      <c r="K346" s="192" t="s">
        <v>154</v>
      </c>
      <c r="L346" s="38"/>
      <c r="M346" s="197" t="s">
        <v>1</v>
      </c>
      <c r="N346" s="198" t="s">
        <v>44</v>
      </c>
      <c r="O346" s="70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1" t="s">
        <v>155</v>
      </c>
      <c r="AT346" s="201" t="s">
        <v>150</v>
      </c>
      <c r="AU346" s="201" t="s">
        <v>88</v>
      </c>
      <c r="AY346" s="16" t="s">
        <v>148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6" t="s">
        <v>88</v>
      </c>
      <c r="BK346" s="202">
        <f>ROUND(I346*H346,0)</f>
        <v>0</v>
      </c>
      <c r="BL346" s="16" t="s">
        <v>155</v>
      </c>
      <c r="BM346" s="201" t="s">
        <v>580</v>
      </c>
    </row>
    <row r="347" spans="1:65" s="13" customFormat="1">
      <c r="B347" s="203"/>
      <c r="C347" s="204"/>
      <c r="D347" s="205" t="s">
        <v>157</v>
      </c>
      <c r="E347" s="206" t="s">
        <v>1</v>
      </c>
      <c r="F347" s="207" t="s">
        <v>572</v>
      </c>
      <c r="G347" s="204"/>
      <c r="H347" s="208">
        <v>64</v>
      </c>
      <c r="I347" s="209"/>
      <c r="J347" s="204"/>
      <c r="K347" s="204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157</v>
      </c>
      <c r="AU347" s="214" t="s">
        <v>88</v>
      </c>
      <c r="AV347" s="13" t="s">
        <v>88</v>
      </c>
      <c r="AW347" s="13" t="s">
        <v>33</v>
      </c>
      <c r="AX347" s="13" t="s">
        <v>78</v>
      </c>
      <c r="AY347" s="214" t="s">
        <v>148</v>
      </c>
    </row>
    <row r="348" spans="1:65" s="2" customFormat="1" ht="16.5" customHeight="1">
      <c r="A348" s="33"/>
      <c r="B348" s="34"/>
      <c r="C348" s="215" t="s">
        <v>581</v>
      </c>
      <c r="D348" s="215" t="s">
        <v>262</v>
      </c>
      <c r="E348" s="216" t="s">
        <v>582</v>
      </c>
      <c r="F348" s="217" t="s">
        <v>583</v>
      </c>
      <c r="G348" s="218" t="s">
        <v>199</v>
      </c>
      <c r="H348" s="219">
        <v>28.16</v>
      </c>
      <c r="I348" s="220"/>
      <c r="J348" s="221">
        <f>ROUND(I348*H348,0)</f>
        <v>0</v>
      </c>
      <c r="K348" s="217" t="s">
        <v>154</v>
      </c>
      <c r="L348" s="222"/>
      <c r="M348" s="223" t="s">
        <v>1</v>
      </c>
      <c r="N348" s="224" t="s">
        <v>44</v>
      </c>
      <c r="O348" s="70"/>
      <c r="P348" s="199">
        <f>O348*H348</f>
        <v>0</v>
      </c>
      <c r="Q348" s="199">
        <v>1.3500000000000001E-3</v>
      </c>
      <c r="R348" s="199">
        <f>Q348*H348</f>
        <v>3.8016000000000001E-2</v>
      </c>
      <c r="S348" s="199">
        <v>0</v>
      </c>
      <c r="T348" s="20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1" t="s">
        <v>186</v>
      </c>
      <c r="AT348" s="201" t="s">
        <v>262</v>
      </c>
      <c r="AU348" s="201" t="s">
        <v>88</v>
      </c>
      <c r="AY348" s="16" t="s">
        <v>148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6" t="s">
        <v>88</v>
      </c>
      <c r="BK348" s="202">
        <f>ROUND(I348*H348,0)</f>
        <v>0</v>
      </c>
      <c r="BL348" s="16" t="s">
        <v>155</v>
      </c>
      <c r="BM348" s="201" t="s">
        <v>584</v>
      </c>
    </row>
    <row r="349" spans="1:65" s="13" customFormat="1">
      <c r="B349" s="203"/>
      <c r="C349" s="204"/>
      <c r="D349" s="205" t="s">
        <v>157</v>
      </c>
      <c r="E349" s="206" t="s">
        <v>1</v>
      </c>
      <c r="F349" s="207" t="s">
        <v>585</v>
      </c>
      <c r="G349" s="204"/>
      <c r="H349" s="208">
        <v>28.16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157</v>
      </c>
      <c r="AU349" s="214" t="s">
        <v>88</v>
      </c>
      <c r="AV349" s="13" t="s">
        <v>88</v>
      </c>
      <c r="AW349" s="13" t="s">
        <v>33</v>
      </c>
      <c r="AX349" s="13" t="s">
        <v>78</v>
      </c>
      <c r="AY349" s="214" t="s">
        <v>148</v>
      </c>
    </row>
    <row r="350" spans="1:65" s="12" customFormat="1" ht="22.95" customHeight="1">
      <c r="B350" s="174"/>
      <c r="C350" s="175"/>
      <c r="D350" s="176" t="s">
        <v>77</v>
      </c>
      <c r="E350" s="188" t="s">
        <v>191</v>
      </c>
      <c r="F350" s="188" t="s">
        <v>586</v>
      </c>
      <c r="G350" s="175"/>
      <c r="H350" s="175"/>
      <c r="I350" s="178"/>
      <c r="J350" s="189">
        <f>BK350</f>
        <v>0</v>
      </c>
      <c r="K350" s="175"/>
      <c r="L350" s="180"/>
      <c r="M350" s="181"/>
      <c r="N350" s="182"/>
      <c r="O350" s="182"/>
      <c r="P350" s="183">
        <f>SUM(P351:P381)</f>
        <v>0</v>
      </c>
      <c r="Q350" s="182"/>
      <c r="R350" s="183">
        <f>SUM(R351:R381)</f>
        <v>0.27039037999999999</v>
      </c>
      <c r="S350" s="182"/>
      <c r="T350" s="184">
        <f>SUM(T351:T381)</f>
        <v>0.25</v>
      </c>
      <c r="AR350" s="185" t="s">
        <v>8</v>
      </c>
      <c r="AT350" s="186" t="s">
        <v>77</v>
      </c>
      <c r="AU350" s="186" t="s">
        <v>8</v>
      </c>
      <c r="AY350" s="185" t="s">
        <v>148</v>
      </c>
      <c r="BK350" s="187">
        <f>SUM(BK351:BK381)</f>
        <v>0</v>
      </c>
    </row>
    <row r="351" spans="1:65" s="2" customFormat="1" ht="33" customHeight="1">
      <c r="A351" s="33"/>
      <c r="B351" s="34"/>
      <c r="C351" s="190" t="s">
        <v>587</v>
      </c>
      <c r="D351" s="190" t="s">
        <v>150</v>
      </c>
      <c r="E351" s="191" t="s">
        <v>588</v>
      </c>
      <c r="F351" s="192" t="s">
        <v>589</v>
      </c>
      <c r="G351" s="193" t="s">
        <v>153</v>
      </c>
      <c r="H351" s="194">
        <v>2683.223</v>
      </c>
      <c r="I351" s="195"/>
      <c r="J351" s="196">
        <f>ROUND(I351*H351,0)</f>
        <v>0</v>
      </c>
      <c r="K351" s="192" t="s">
        <v>154</v>
      </c>
      <c r="L351" s="38"/>
      <c r="M351" s="197" t="s">
        <v>1</v>
      </c>
      <c r="N351" s="198" t="s">
        <v>44</v>
      </c>
      <c r="O351" s="70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1" t="s">
        <v>155</v>
      </c>
      <c r="AT351" s="201" t="s">
        <v>150</v>
      </c>
      <c r="AU351" s="201" t="s">
        <v>88</v>
      </c>
      <c r="AY351" s="16" t="s">
        <v>148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6" t="s">
        <v>88</v>
      </c>
      <c r="BK351" s="202">
        <f>ROUND(I351*H351,0)</f>
        <v>0</v>
      </c>
      <c r="BL351" s="16" t="s">
        <v>155</v>
      </c>
      <c r="BM351" s="201" t="s">
        <v>590</v>
      </c>
    </row>
    <row r="352" spans="1:65" s="13" customFormat="1" ht="20.399999999999999">
      <c r="B352" s="203"/>
      <c r="C352" s="204"/>
      <c r="D352" s="205" t="s">
        <v>157</v>
      </c>
      <c r="E352" s="206" t="s">
        <v>1</v>
      </c>
      <c r="F352" s="207" t="s">
        <v>591</v>
      </c>
      <c r="G352" s="204"/>
      <c r="H352" s="208">
        <v>2683.223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157</v>
      </c>
      <c r="AU352" s="214" t="s">
        <v>88</v>
      </c>
      <c r="AV352" s="13" t="s">
        <v>88</v>
      </c>
      <c r="AW352" s="13" t="s">
        <v>33</v>
      </c>
      <c r="AX352" s="13" t="s">
        <v>78</v>
      </c>
      <c r="AY352" s="214" t="s">
        <v>148</v>
      </c>
    </row>
    <row r="353" spans="1:65" s="2" customFormat="1" ht="33" customHeight="1">
      <c r="A353" s="33"/>
      <c r="B353" s="34"/>
      <c r="C353" s="190" t="s">
        <v>592</v>
      </c>
      <c r="D353" s="190" t="s">
        <v>150</v>
      </c>
      <c r="E353" s="191" t="s">
        <v>593</v>
      </c>
      <c r="F353" s="192" t="s">
        <v>594</v>
      </c>
      <c r="G353" s="193" t="s">
        <v>153</v>
      </c>
      <c r="H353" s="194">
        <v>244173.29300000001</v>
      </c>
      <c r="I353" s="195"/>
      <c r="J353" s="196">
        <f>ROUND(I353*H353,0)</f>
        <v>0</v>
      </c>
      <c r="K353" s="192" t="s">
        <v>154</v>
      </c>
      <c r="L353" s="38"/>
      <c r="M353" s="197" t="s">
        <v>1</v>
      </c>
      <c r="N353" s="198" t="s">
        <v>44</v>
      </c>
      <c r="O353" s="70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1" t="s">
        <v>155</v>
      </c>
      <c r="AT353" s="201" t="s">
        <v>150</v>
      </c>
      <c r="AU353" s="201" t="s">
        <v>88</v>
      </c>
      <c r="AY353" s="16" t="s">
        <v>148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6" t="s">
        <v>88</v>
      </c>
      <c r="BK353" s="202">
        <f>ROUND(I353*H353,0)</f>
        <v>0</v>
      </c>
      <c r="BL353" s="16" t="s">
        <v>155</v>
      </c>
      <c r="BM353" s="201" t="s">
        <v>595</v>
      </c>
    </row>
    <row r="354" spans="1:65" s="13" customFormat="1">
      <c r="B354" s="203"/>
      <c r="C354" s="204"/>
      <c r="D354" s="205" t="s">
        <v>157</v>
      </c>
      <c r="E354" s="206" t="s">
        <v>1</v>
      </c>
      <c r="F354" s="207" t="s">
        <v>596</v>
      </c>
      <c r="G354" s="204"/>
      <c r="H354" s="208">
        <v>244173.29300000001</v>
      </c>
      <c r="I354" s="209"/>
      <c r="J354" s="204"/>
      <c r="K354" s="204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157</v>
      </c>
      <c r="AU354" s="214" t="s">
        <v>88</v>
      </c>
      <c r="AV354" s="13" t="s">
        <v>88</v>
      </c>
      <c r="AW354" s="13" t="s">
        <v>33</v>
      </c>
      <c r="AX354" s="13" t="s">
        <v>78</v>
      </c>
      <c r="AY354" s="214" t="s">
        <v>148</v>
      </c>
    </row>
    <row r="355" spans="1:65" s="2" customFormat="1" ht="37.950000000000003" customHeight="1">
      <c r="A355" s="33"/>
      <c r="B355" s="34"/>
      <c r="C355" s="190" t="s">
        <v>597</v>
      </c>
      <c r="D355" s="190" t="s">
        <v>150</v>
      </c>
      <c r="E355" s="191" t="s">
        <v>598</v>
      </c>
      <c r="F355" s="192" t="s">
        <v>599</v>
      </c>
      <c r="G355" s="193" t="s">
        <v>153</v>
      </c>
      <c r="H355" s="194">
        <v>2683.223</v>
      </c>
      <c r="I355" s="195"/>
      <c r="J355" s="196">
        <f>ROUND(I355*H355,0)</f>
        <v>0</v>
      </c>
      <c r="K355" s="192" t="s">
        <v>154</v>
      </c>
      <c r="L355" s="38"/>
      <c r="M355" s="197" t="s">
        <v>1</v>
      </c>
      <c r="N355" s="198" t="s">
        <v>44</v>
      </c>
      <c r="O355" s="70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1" t="s">
        <v>155</v>
      </c>
      <c r="AT355" s="201" t="s">
        <v>150</v>
      </c>
      <c r="AU355" s="201" t="s">
        <v>88</v>
      </c>
      <c r="AY355" s="16" t="s">
        <v>148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6" t="s">
        <v>88</v>
      </c>
      <c r="BK355" s="202">
        <f>ROUND(I355*H355,0)</f>
        <v>0</v>
      </c>
      <c r="BL355" s="16" t="s">
        <v>155</v>
      </c>
      <c r="BM355" s="201" t="s">
        <v>600</v>
      </c>
    </row>
    <row r="356" spans="1:65" s="2" customFormat="1" ht="24.15" customHeight="1">
      <c r="A356" s="33"/>
      <c r="B356" s="34"/>
      <c r="C356" s="190" t="s">
        <v>601</v>
      </c>
      <c r="D356" s="190" t="s">
        <v>150</v>
      </c>
      <c r="E356" s="191" t="s">
        <v>602</v>
      </c>
      <c r="F356" s="192" t="s">
        <v>603</v>
      </c>
      <c r="G356" s="193" t="s">
        <v>199</v>
      </c>
      <c r="H356" s="194">
        <v>1341.6120000000001</v>
      </c>
      <c r="I356" s="195"/>
      <c r="J356" s="196">
        <f>ROUND(I356*H356,0)</f>
        <v>0</v>
      </c>
      <c r="K356" s="192" t="s">
        <v>154</v>
      </c>
      <c r="L356" s="38"/>
      <c r="M356" s="197" t="s">
        <v>1</v>
      </c>
      <c r="N356" s="198" t="s">
        <v>44</v>
      </c>
      <c r="O356" s="70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01" t="s">
        <v>155</v>
      </c>
      <c r="AT356" s="201" t="s">
        <v>150</v>
      </c>
      <c r="AU356" s="201" t="s">
        <v>88</v>
      </c>
      <c r="AY356" s="16" t="s">
        <v>148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6" t="s">
        <v>88</v>
      </c>
      <c r="BK356" s="202">
        <f>ROUND(I356*H356,0)</f>
        <v>0</v>
      </c>
      <c r="BL356" s="16" t="s">
        <v>155</v>
      </c>
      <c r="BM356" s="201" t="s">
        <v>604</v>
      </c>
    </row>
    <row r="357" spans="1:65" s="13" customFormat="1">
      <c r="B357" s="203"/>
      <c r="C357" s="204"/>
      <c r="D357" s="205" t="s">
        <v>157</v>
      </c>
      <c r="E357" s="206" t="s">
        <v>1</v>
      </c>
      <c r="F357" s="207" t="s">
        <v>605</v>
      </c>
      <c r="G357" s="204"/>
      <c r="H357" s="208">
        <v>1341.6120000000001</v>
      </c>
      <c r="I357" s="209"/>
      <c r="J357" s="204"/>
      <c r="K357" s="204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157</v>
      </c>
      <c r="AU357" s="214" t="s">
        <v>88</v>
      </c>
      <c r="AV357" s="13" t="s">
        <v>88</v>
      </c>
      <c r="AW357" s="13" t="s">
        <v>33</v>
      </c>
      <c r="AX357" s="13" t="s">
        <v>78</v>
      </c>
      <c r="AY357" s="214" t="s">
        <v>148</v>
      </c>
    </row>
    <row r="358" spans="1:65" s="2" customFormat="1" ht="33" customHeight="1">
      <c r="A358" s="33"/>
      <c r="B358" s="34"/>
      <c r="C358" s="190" t="s">
        <v>606</v>
      </c>
      <c r="D358" s="190" t="s">
        <v>150</v>
      </c>
      <c r="E358" s="191" t="s">
        <v>607</v>
      </c>
      <c r="F358" s="192" t="s">
        <v>608</v>
      </c>
      <c r="G358" s="193" t="s">
        <v>199</v>
      </c>
      <c r="H358" s="194">
        <v>81838.331999999995</v>
      </c>
      <c r="I358" s="195"/>
      <c r="J358" s="196">
        <f>ROUND(I358*H358,0)</f>
        <v>0</v>
      </c>
      <c r="K358" s="192" t="s">
        <v>154</v>
      </c>
      <c r="L358" s="38"/>
      <c r="M358" s="197" t="s">
        <v>1</v>
      </c>
      <c r="N358" s="198" t="s">
        <v>44</v>
      </c>
      <c r="O358" s="70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01" t="s">
        <v>155</v>
      </c>
      <c r="AT358" s="201" t="s">
        <v>150</v>
      </c>
      <c r="AU358" s="201" t="s">
        <v>88</v>
      </c>
      <c r="AY358" s="16" t="s">
        <v>148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6" t="s">
        <v>88</v>
      </c>
      <c r="BK358" s="202">
        <f>ROUND(I358*H358,0)</f>
        <v>0</v>
      </c>
      <c r="BL358" s="16" t="s">
        <v>155</v>
      </c>
      <c r="BM358" s="201" t="s">
        <v>609</v>
      </c>
    </row>
    <row r="359" spans="1:65" s="13" customFormat="1">
      <c r="B359" s="203"/>
      <c r="C359" s="204"/>
      <c r="D359" s="205" t="s">
        <v>157</v>
      </c>
      <c r="E359" s="206" t="s">
        <v>1</v>
      </c>
      <c r="F359" s="207" t="s">
        <v>610</v>
      </c>
      <c r="G359" s="204"/>
      <c r="H359" s="208">
        <v>81838.331999999995</v>
      </c>
      <c r="I359" s="209"/>
      <c r="J359" s="204"/>
      <c r="K359" s="204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157</v>
      </c>
      <c r="AU359" s="214" t="s">
        <v>88</v>
      </c>
      <c r="AV359" s="13" t="s">
        <v>88</v>
      </c>
      <c r="AW359" s="13" t="s">
        <v>33</v>
      </c>
      <c r="AX359" s="13" t="s">
        <v>78</v>
      </c>
      <c r="AY359" s="214" t="s">
        <v>148</v>
      </c>
    </row>
    <row r="360" spans="1:65" s="2" customFormat="1" ht="33" customHeight="1">
      <c r="A360" s="33"/>
      <c r="B360" s="34"/>
      <c r="C360" s="190" t="s">
        <v>611</v>
      </c>
      <c r="D360" s="190" t="s">
        <v>150</v>
      </c>
      <c r="E360" s="191" t="s">
        <v>612</v>
      </c>
      <c r="F360" s="192" t="s">
        <v>613</v>
      </c>
      <c r="G360" s="193" t="s">
        <v>199</v>
      </c>
      <c r="H360" s="194">
        <v>1341.6120000000001</v>
      </c>
      <c r="I360" s="195"/>
      <c r="J360" s="196">
        <f>ROUND(I360*H360,0)</f>
        <v>0</v>
      </c>
      <c r="K360" s="192" t="s">
        <v>154</v>
      </c>
      <c r="L360" s="38"/>
      <c r="M360" s="197" t="s">
        <v>1</v>
      </c>
      <c r="N360" s="198" t="s">
        <v>44</v>
      </c>
      <c r="O360" s="70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01" t="s">
        <v>155</v>
      </c>
      <c r="AT360" s="201" t="s">
        <v>150</v>
      </c>
      <c r="AU360" s="201" t="s">
        <v>88</v>
      </c>
      <c r="AY360" s="16" t="s">
        <v>148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16" t="s">
        <v>88</v>
      </c>
      <c r="BK360" s="202">
        <f>ROUND(I360*H360,0)</f>
        <v>0</v>
      </c>
      <c r="BL360" s="16" t="s">
        <v>155</v>
      </c>
      <c r="BM360" s="201" t="s">
        <v>614</v>
      </c>
    </row>
    <row r="361" spans="1:65" s="2" customFormat="1" ht="16.5" customHeight="1">
      <c r="A361" s="33"/>
      <c r="B361" s="34"/>
      <c r="C361" s="190" t="s">
        <v>615</v>
      </c>
      <c r="D361" s="190" t="s">
        <v>150</v>
      </c>
      <c r="E361" s="191" t="s">
        <v>616</v>
      </c>
      <c r="F361" s="192" t="s">
        <v>617</v>
      </c>
      <c r="G361" s="193" t="s">
        <v>153</v>
      </c>
      <c r="H361" s="194">
        <v>2683.223</v>
      </c>
      <c r="I361" s="195"/>
      <c r="J361" s="196">
        <f>ROUND(I361*H361,0)</f>
        <v>0</v>
      </c>
      <c r="K361" s="192" t="s">
        <v>154</v>
      </c>
      <c r="L361" s="38"/>
      <c r="M361" s="197" t="s">
        <v>1</v>
      </c>
      <c r="N361" s="198" t="s">
        <v>44</v>
      </c>
      <c r="O361" s="70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1" t="s">
        <v>155</v>
      </c>
      <c r="AT361" s="201" t="s">
        <v>150</v>
      </c>
      <c r="AU361" s="201" t="s">
        <v>88</v>
      </c>
      <c r="AY361" s="16" t="s">
        <v>148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6" t="s">
        <v>88</v>
      </c>
      <c r="BK361" s="202">
        <f>ROUND(I361*H361,0)</f>
        <v>0</v>
      </c>
      <c r="BL361" s="16" t="s">
        <v>155</v>
      </c>
      <c r="BM361" s="201" t="s">
        <v>618</v>
      </c>
    </row>
    <row r="362" spans="1:65" s="2" customFormat="1" ht="21.75" customHeight="1">
      <c r="A362" s="33"/>
      <c r="B362" s="34"/>
      <c r="C362" s="190" t="s">
        <v>619</v>
      </c>
      <c r="D362" s="190" t="s">
        <v>150</v>
      </c>
      <c r="E362" s="191" t="s">
        <v>620</v>
      </c>
      <c r="F362" s="192" t="s">
        <v>621</v>
      </c>
      <c r="G362" s="193" t="s">
        <v>153</v>
      </c>
      <c r="H362" s="194">
        <v>244173.29300000001</v>
      </c>
      <c r="I362" s="195"/>
      <c r="J362" s="196">
        <f>ROUND(I362*H362,0)</f>
        <v>0</v>
      </c>
      <c r="K362" s="192" t="s">
        <v>154</v>
      </c>
      <c r="L362" s="38"/>
      <c r="M362" s="197" t="s">
        <v>1</v>
      </c>
      <c r="N362" s="198" t="s">
        <v>44</v>
      </c>
      <c r="O362" s="70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01" t="s">
        <v>155</v>
      </c>
      <c r="AT362" s="201" t="s">
        <v>150</v>
      </c>
      <c r="AU362" s="201" t="s">
        <v>88</v>
      </c>
      <c r="AY362" s="16" t="s">
        <v>148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6" t="s">
        <v>88</v>
      </c>
      <c r="BK362" s="202">
        <f>ROUND(I362*H362,0)</f>
        <v>0</v>
      </c>
      <c r="BL362" s="16" t="s">
        <v>155</v>
      </c>
      <c r="BM362" s="201" t="s">
        <v>622</v>
      </c>
    </row>
    <row r="363" spans="1:65" s="2" customFormat="1" ht="21.75" customHeight="1">
      <c r="A363" s="33"/>
      <c r="B363" s="34"/>
      <c r="C363" s="190" t="s">
        <v>623</v>
      </c>
      <c r="D363" s="190" t="s">
        <v>150</v>
      </c>
      <c r="E363" s="191" t="s">
        <v>624</v>
      </c>
      <c r="F363" s="192" t="s">
        <v>625</v>
      </c>
      <c r="G363" s="193" t="s">
        <v>153</v>
      </c>
      <c r="H363" s="194">
        <v>2683.2330000000002</v>
      </c>
      <c r="I363" s="195"/>
      <c r="J363" s="196">
        <f>ROUND(I363*H363,0)</f>
        <v>0</v>
      </c>
      <c r="K363" s="192" t="s">
        <v>154</v>
      </c>
      <c r="L363" s="38"/>
      <c r="M363" s="197" t="s">
        <v>1</v>
      </c>
      <c r="N363" s="198" t="s">
        <v>44</v>
      </c>
      <c r="O363" s="70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01" t="s">
        <v>155</v>
      </c>
      <c r="AT363" s="201" t="s">
        <v>150</v>
      </c>
      <c r="AU363" s="201" t="s">
        <v>88</v>
      </c>
      <c r="AY363" s="16" t="s">
        <v>148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6" t="s">
        <v>88</v>
      </c>
      <c r="BK363" s="202">
        <f>ROUND(I363*H363,0)</f>
        <v>0</v>
      </c>
      <c r="BL363" s="16" t="s">
        <v>155</v>
      </c>
      <c r="BM363" s="201" t="s">
        <v>626</v>
      </c>
    </row>
    <row r="364" spans="1:65" s="2" customFormat="1" ht="16.5" customHeight="1">
      <c r="A364" s="33"/>
      <c r="B364" s="34"/>
      <c r="C364" s="190" t="s">
        <v>627</v>
      </c>
      <c r="D364" s="190" t="s">
        <v>150</v>
      </c>
      <c r="E364" s="191" t="s">
        <v>628</v>
      </c>
      <c r="F364" s="192" t="s">
        <v>629</v>
      </c>
      <c r="G364" s="193" t="s">
        <v>199</v>
      </c>
      <c r="H364" s="194">
        <v>8.6</v>
      </c>
      <c r="I364" s="195"/>
      <c r="J364" s="196">
        <f>ROUND(I364*H364,0)</f>
        <v>0</v>
      </c>
      <c r="K364" s="192" t="s">
        <v>154</v>
      </c>
      <c r="L364" s="38"/>
      <c r="M364" s="197" t="s">
        <v>1</v>
      </c>
      <c r="N364" s="198" t="s">
        <v>44</v>
      </c>
      <c r="O364" s="70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01" t="s">
        <v>155</v>
      </c>
      <c r="AT364" s="201" t="s">
        <v>150</v>
      </c>
      <c r="AU364" s="201" t="s">
        <v>88</v>
      </c>
      <c r="AY364" s="16" t="s">
        <v>148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6" t="s">
        <v>88</v>
      </c>
      <c r="BK364" s="202">
        <f>ROUND(I364*H364,0)</f>
        <v>0</v>
      </c>
      <c r="BL364" s="16" t="s">
        <v>155</v>
      </c>
      <c r="BM364" s="201" t="s">
        <v>630</v>
      </c>
    </row>
    <row r="365" spans="1:65" s="13" customFormat="1">
      <c r="B365" s="203"/>
      <c r="C365" s="204"/>
      <c r="D365" s="205" t="s">
        <v>157</v>
      </c>
      <c r="E365" s="206" t="s">
        <v>1</v>
      </c>
      <c r="F365" s="207" t="s">
        <v>631</v>
      </c>
      <c r="G365" s="204"/>
      <c r="H365" s="208">
        <v>8.6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157</v>
      </c>
      <c r="AU365" s="214" t="s">
        <v>88</v>
      </c>
      <c r="AV365" s="13" t="s">
        <v>88</v>
      </c>
      <c r="AW365" s="13" t="s">
        <v>33</v>
      </c>
      <c r="AX365" s="13" t="s">
        <v>78</v>
      </c>
      <c r="AY365" s="214" t="s">
        <v>148</v>
      </c>
    </row>
    <row r="366" spans="1:65" s="2" customFormat="1" ht="24.15" customHeight="1">
      <c r="A366" s="33"/>
      <c r="B366" s="34"/>
      <c r="C366" s="190" t="s">
        <v>632</v>
      </c>
      <c r="D366" s="190" t="s">
        <v>150</v>
      </c>
      <c r="E366" s="191" t="s">
        <v>633</v>
      </c>
      <c r="F366" s="192" t="s">
        <v>634</v>
      </c>
      <c r="G366" s="193" t="s">
        <v>199</v>
      </c>
      <c r="H366" s="194">
        <v>782.6</v>
      </c>
      <c r="I366" s="195"/>
      <c r="J366" s="196">
        <f>ROUND(I366*H366,0)</f>
        <v>0</v>
      </c>
      <c r="K366" s="192" t="s">
        <v>154</v>
      </c>
      <c r="L366" s="38"/>
      <c r="M366" s="197" t="s">
        <v>1</v>
      </c>
      <c r="N366" s="198" t="s">
        <v>44</v>
      </c>
      <c r="O366" s="70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01" t="s">
        <v>155</v>
      </c>
      <c r="AT366" s="201" t="s">
        <v>150</v>
      </c>
      <c r="AU366" s="201" t="s">
        <v>88</v>
      </c>
      <c r="AY366" s="16" t="s">
        <v>148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6" t="s">
        <v>88</v>
      </c>
      <c r="BK366" s="202">
        <f>ROUND(I366*H366,0)</f>
        <v>0</v>
      </c>
      <c r="BL366" s="16" t="s">
        <v>155</v>
      </c>
      <c r="BM366" s="201" t="s">
        <v>635</v>
      </c>
    </row>
    <row r="367" spans="1:65" s="13" customFormat="1">
      <c r="B367" s="203"/>
      <c r="C367" s="204"/>
      <c r="D367" s="205" t="s">
        <v>157</v>
      </c>
      <c r="E367" s="206" t="s">
        <v>1</v>
      </c>
      <c r="F367" s="207" t="s">
        <v>636</v>
      </c>
      <c r="G367" s="204"/>
      <c r="H367" s="208">
        <v>782.6</v>
      </c>
      <c r="I367" s="209"/>
      <c r="J367" s="204"/>
      <c r="K367" s="204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157</v>
      </c>
      <c r="AU367" s="214" t="s">
        <v>88</v>
      </c>
      <c r="AV367" s="13" t="s">
        <v>88</v>
      </c>
      <c r="AW367" s="13" t="s">
        <v>33</v>
      </c>
      <c r="AX367" s="13" t="s">
        <v>78</v>
      </c>
      <c r="AY367" s="214" t="s">
        <v>148</v>
      </c>
    </row>
    <row r="368" spans="1:65" s="2" customFormat="1" ht="16.5" customHeight="1">
      <c r="A368" s="33"/>
      <c r="B368" s="34"/>
      <c r="C368" s="190" t="s">
        <v>637</v>
      </c>
      <c r="D368" s="190" t="s">
        <v>150</v>
      </c>
      <c r="E368" s="191" t="s">
        <v>638</v>
      </c>
      <c r="F368" s="192" t="s">
        <v>639</v>
      </c>
      <c r="G368" s="193" t="s">
        <v>199</v>
      </c>
      <c r="H368" s="194">
        <v>8.6</v>
      </c>
      <c r="I368" s="195"/>
      <c r="J368" s="196">
        <f>ROUND(I368*H368,0)</f>
        <v>0</v>
      </c>
      <c r="K368" s="192" t="s">
        <v>154</v>
      </c>
      <c r="L368" s="38"/>
      <c r="M368" s="197" t="s">
        <v>1</v>
      </c>
      <c r="N368" s="198" t="s">
        <v>44</v>
      </c>
      <c r="O368" s="70"/>
      <c r="P368" s="199">
        <f>O368*H368</f>
        <v>0</v>
      </c>
      <c r="Q368" s="199">
        <v>0</v>
      </c>
      <c r="R368" s="199">
        <f>Q368*H368</f>
        <v>0</v>
      </c>
      <c r="S368" s="199">
        <v>0</v>
      </c>
      <c r="T368" s="20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01" t="s">
        <v>155</v>
      </c>
      <c r="AT368" s="201" t="s">
        <v>150</v>
      </c>
      <c r="AU368" s="201" t="s">
        <v>88</v>
      </c>
      <c r="AY368" s="16" t="s">
        <v>148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6" t="s">
        <v>88</v>
      </c>
      <c r="BK368" s="202">
        <f>ROUND(I368*H368,0)</f>
        <v>0</v>
      </c>
      <c r="BL368" s="16" t="s">
        <v>155</v>
      </c>
      <c r="BM368" s="201" t="s">
        <v>640</v>
      </c>
    </row>
    <row r="369" spans="1:65" s="2" customFormat="1" ht="33" customHeight="1">
      <c r="A369" s="33"/>
      <c r="B369" s="34"/>
      <c r="C369" s="190" t="s">
        <v>641</v>
      </c>
      <c r="D369" s="190" t="s">
        <v>150</v>
      </c>
      <c r="E369" s="191" t="s">
        <v>642</v>
      </c>
      <c r="F369" s="192" t="s">
        <v>643</v>
      </c>
      <c r="G369" s="193" t="s">
        <v>153</v>
      </c>
      <c r="H369" s="194">
        <v>209.886</v>
      </c>
      <c r="I369" s="195"/>
      <c r="J369" s="196">
        <f>ROUND(I369*H369,0)</f>
        <v>0</v>
      </c>
      <c r="K369" s="192" t="s">
        <v>154</v>
      </c>
      <c r="L369" s="38"/>
      <c r="M369" s="197" t="s">
        <v>1</v>
      </c>
      <c r="N369" s="198" t="s">
        <v>44</v>
      </c>
      <c r="O369" s="70"/>
      <c r="P369" s="199">
        <f>O369*H369</f>
        <v>0</v>
      </c>
      <c r="Q369" s="199">
        <v>1.2999999999999999E-4</v>
      </c>
      <c r="R369" s="199">
        <f>Q369*H369</f>
        <v>2.7285179999999996E-2</v>
      </c>
      <c r="S369" s="199">
        <v>0</v>
      </c>
      <c r="T369" s="200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01" t="s">
        <v>155</v>
      </c>
      <c r="AT369" s="201" t="s">
        <v>150</v>
      </c>
      <c r="AU369" s="201" t="s">
        <v>88</v>
      </c>
      <c r="AY369" s="16" t="s">
        <v>148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6" t="s">
        <v>88</v>
      </c>
      <c r="BK369" s="202">
        <f>ROUND(I369*H369,0)</f>
        <v>0</v>
      </c>
      <c r="BL369" s="16" t="s">
        <v>155</v>
      </c>
      <c r="BM369" s="201" t="s">
        <v>644</v>
      </c>
    </row>
    <row r="370" spans="1:65" s="13" customFormat="1">
      <c r="B370" s="203"/>
      <c r="C370" s="204"/>
      <c r="D370" s="205" t="s">
        <v>157</v>
      </c>
      <c r="E370" s="206" t="s">
        <v>1</v>
      </c>
      <c r="F370" s="207" t="s">
        <v>645</v>
      </c>
      <c r="G370" s="204"/>
      <c r="H370" s="208">
        <v>43.47</v>
      </c>
      <c r="I370" s="209"/>
      <c r="J370" s="204"/>
      <c r="K370" s="204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157</v>
      </c>
      <c r="AU370" s="214" t="s">
        <v>88</v>
      </c>
      <c r="AV370" s="13" t="s">
        <v>88</v>
      </c>
      <c r="AW370" s="13" t="s">
        <v>33</v>
      </c>
      <c r="AX370" s="13" t="s">
        <v>78</v>
      </c>
      <c r="AY370" s="214" t="s">
        <v>148</v>
      </c>
    </row>
    <row r="371" spans="1:65" s="13" customFormat="1">
      <c r="B371" s="203"/>
      <c r="C371" s="204"/>
      <c r="D371" s="205" t="s">
        <v>157</v>
      </c>
      <c r="E371" s="206" t="s">
        <v>1</v>
      </c>
      <c r="F371" s="207" t="s">
        <v>646</v>
      </c>
      <c r="G371" s="204"/>
      <c r="H371" s="208">
        <v>30.768000000000001</v>
      </c>
      <c r="I371" s="209"/>
      <c r="J371" s="204"/>
      <c r="K371" s="204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157</v>
      </c>
      <c r="AU371" s="214" t="s">
        <v>88</v>
      </c>
      <c r="AV371" s="13" t="s">
        <v>88</v>
      </c>
      <c r="AW371" s="13" t="s">
        <v>33</v>
      </c>
      <c r="AX371" s="13" t="s">
        <v>78</v>
      </c>
      <c r="AY371" s="214" t="s">
        <v>148</v>
      </c>
    </row>
    <row r="372" spans="1:65" s="13" customFormat="1">
      <c r="B372" s="203"/>
      <c r="C372" s="204"/>
      <c r="D372" s="205" t="s">
        <v>157</v>
      </c>
      <c r="E372" s="206" t="s">
        <v>1</v>
      </c>
      <c r="F372" s="207" t="s">
        <v>543</v>
      </c>
      <c r="G372" s="204"/>
      <c r="H372" s="208">
        <v>135.648</v>
      </c>
      <c r="I372" s="209"/>
      <c r="J372" s="204"/>
      <c r="K372" s="204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157</v>
      </c>
      <c r="AU372" s="214" t="s">
        <v>88</v>
      </c>
      <c r="AV372" s="13" t="s">
        <v>88</v>
      </c>
      <c r="AW372" s="13" t="s">
        <v>33</v>
      </c>
      <c r="AX372" s="13" t="s">
        <v>78</v>
      </c>
      <c r="AY372" s="214" t="s">
        <v>148</v>
      </c>
    </row>
    <row r="373" spans="1:65" s="2" customFormat="1" ht="16.5" customHeight="1">
      <c r="A373" s="33"/>
      <c r="B373" s="34"/>
      <c r="C373" s="190" t="s">
        <v>647</v>
      </c>
      <c r="D373" s="190" t="s">
        <v>150</v>
      </c>
      <c r="E373" s="191" t="s">
        <v>648</v>
      </c>
      <c r="F373" s="192" t="s">
        <v>649</v>
      </c>
      <c r="G373" s="193" t="s">
        <v>153</v>
      </c>
      <c r="H373" s="194">
        <v>12.5</v>
      </c>
      <c r="I373" s="195"/>
      <c r="J373" s="196">
        <f>ROUND(I373*H373,0)</f>
        <v>0</v>
      </c>
      <c r="K373" s="192" t="s">
        <v>154</v>
      </c>
      <c r="L373" s="38"/>
      <c r="M373" s="197" t="s">
        <v>1</v>
      </c>
      <c r="N373" s="198" t="s">
        <v>44</v>
      </c>
      <c r="O373" s="70"/>
      <c r="P373" s="199">
        <f>O373*H373</f>
        <v>0</v>
      </c>
      <c r="Q373" s="199">
        <v>1.7639999999999999E-2</v>
      </c>
      <c r="R373" s="199">
        <f>Q373*H373</f>
        <v>0.2205</v>
      </c>
      <c r="S373" s="199">
        <v>0.02</v>
      </c>
      <c r="T373" s="200">
        <f>S373*H373</f>
        <v>0.25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1" t="s">
        <v>155</v>
      </c>
      <c r="AT373" s="201" t="s">
        <v>150</v>
      </c>
      <c r="AU373" s="201" t="s">
        <v>88</v>
      </c>
      <c r="AY373" s="16" t="s">
        <v>148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6" t="s">
        <v>88</v>
      </c>
      <c r="BK373" s="202">
        <f>ROUND(I373*H373,0)</f>
        <v>0</v>
      </c>
      <c r="BL373" s="16" t="s">
        <v>155</v>
      </c>
      <c r="BM373" s="201" t="s">
        <v>650</v>
      </c>
    </row>
    <row r="374" spans="1:65" s="13" customFormat="1">
      <c r="B374" s="203"/>
      <c r="C374" s="204"/>
      <c r="D374" s="205" t="s">
        <v>157</v>
      </c>
      <c r="E374" s="206" t="s">
        <v>1</v>
      </c>
      <c r="F374" s="207" t="s">
        <v>651</v>
      </c>
      <c r="G374" s="204"/>
      <c r="H374" s="208">
        <v>12.5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157</v>
      </c>
      <c r="AU374" s="214" t="s">
        <v>88</v>
      </c>
      <c r="AV374" s="13" t="s">
        <v>88</v>
      </c>
      <c r="AW374" s="13" t="s">
        <v>33</v>
      </c>
      <c r="AX374" s="13" t="s">
        <v>78</v>
      </c>
      <c r="AY374" s="214" t="s">
        <v>148</v>
      </c>
    </row>
    <row r="375" spans="1:65" s="2" customFormat="1" ht="24.15" customHeight="1">
      <c r="A375" s="33"/>
      <c r="B375" s="34"/>
      <c r="C375" s="190" t="s">
        <v>652</v>
      </c>
      <c r="D375" s="190" t="s">
        <v>150</v>
      </c>
      <c r="E375" s="191" t="s">
        <v>653</v>
      </c>
      <c r="F375" s="192" t="s">
        <v>654</v>
      </c>
      <c r="G375" s="193" t="s">
        <v>153</v>
      </c>
      <c r="H375" s="194">
        <v>53.13</v>
      </c>
      <c r="I375" s="195"/>
      <c r="J375" s="196">
        <f>ROUND(I375*H375,0)</f>
        <v>0</v>
      </c>
      <c r="K375" s="192" t="s">
        <v>154</v>
      </c>
      <c r="L375" s="38"/>
      <c r="M375" s="197" t="s">
        <v>1</v>
      </c>
      <c r="N375" s="198" t="s">
        <v>44</v>
      </c>
      <c r="O375" s="70"/>
      <c r="P375" s="199">
        <f>O375*H375</f>
        <v>0</v>
      </c>
      <c r="Q375" s="199">
        <v>4.0000000000000003E-5</v>
      </c>
      <c r="R375" s="199">
        <f>Q375*H375</f>
        <v>2.1252000000000003E-3</v>
      </c>
      <c r="S375" s="199">
        <v>0</v>
      </c>
      <c r="T375" s="200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1" t="s">
        <v>155</v>
      </c>
      <c r="AT375" s="201" t="s">
        <v>150</v>
      </c>
      <c r="AU375" s="201" t="s">
        <v>88</v>
      </c>
      <c r="AY375" s="16" t="s">
        <v>148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16" t="s">
        <v>88</v>
      </c>
      <c r="BK375" s="202">
        <f>ROUND(I375*H375,0)</f>
        <v>0</v>
      </c>
      <c r="BL375" s="16" t="s">
        <v>155</v>
      </c>
      <c r="BM375" s="201" t="s">
        <v>655</v>
      </c>
    </row>
    <row r="376" spans="1:65" s="13" customFormat="1">
      <c r="B376" s="203"/>
      <c r="C376" s="204"/>
      <c r="D376" s="205" t="s">
        <v>157</v>
      </c>
      <c r="E376" s="206" t="s">
        <v>1</v>
      </c>
      <c r="F376" s="207" t="s">
        <v>656</v>
      </c>
      <c r="G376" s="204"/>
      <c r="H376" s="208">
        <v>53.13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157</v>
      </c>
      <c r="AU376" s="214" t="s">
        <v>88</v>
      </c>
      <c r="AV376" s="13" t="s">
        <v>88</v>
      </c>
      <c r="AW376" s="13" t="s">
        <v>33</v>
      </c>
      <c r="AX376" s="13" t="s">
        <v>78</v>
      </c>
      <c r="AY376" s="214" t="s">
        <v>148</v>
      </c>
    </row>
    <row r="377" spans="1:65" s="2" customFormat="1" ht="24.15" customHeight="1">
      <c r="A377" s="33"/>
      <c r="B377" s="34"/>
      <c r="C377" s="190" t="s">
        <v>657</v>
      </c>
      <c r="D377" s="190" t="s">
        <v>150</v>
      </c>
      <c r="E377" s="191" t="s">
        <v>658</v>
      </c>
      <c r="F377" s="192" t="s">
        <v>659</v>
      </c>
      <c r="G377" s="193" t="s">
        <v>570</v>
      </c>
      <c r="H377" s="194">
        <v>256</v>
      </c>
      <c r="I377" s="195"/>
      <c r="J377" s="196">
        <f>ROUND(I377*H377,0)</f>
        <v>0</v>
      </c>
      <c r="K377" s="192" t="s">
        <v>1</v>
      </c>
      <c r="L377" s="38"/>
      <c r="M377" s="197" t="s">
        <v>1</v>
      </c>
      <c r="N377" s="198" t="s">
        <v>44</v>
      </c>
      <c r="O377" s="70"/>
      <c r="P377" s="199">
        <f>O377*H377</f>
        <v>0</v>
      </c>
      <c r="Q377" s="199">
        <v>1.0000000000000001E-5</v>
      </c>
      <c r="R377" s="199">
        <f>Q377*H377</f>
        <v>2.5600000000000002E-3</v>
      </c>
      <c r="S377" s="199">
        <v>0</v>
      </c>
      <c r="T377" s="200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01" t="s">
        <v>155</v>
      </c>
      <c r="AT377" s="201" t="s">
        <v>150</v>
      </c>
      <c r="AU377" s="201" t="s">
        <v>88</v>
      </c>
      <c r="AY377" s="16" t="s">
        <v>148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6" t="s">
        <v>88</v>
      </c>
      <c r="BK377" s="202">
        <f>ROUND(I377*H377,0)</f>
        <v>0</v>
      </c>
      <c r="BL377" s="16" t="s">
        <v>155</v>
      </c>
      <c r="BM377" s="201" t="s">
        <v>660</v>
      </c>
    </row>
    <row r="378" spans="1:65" s="13" customFormat="1">
      <c r="B378" s="203"/>
      <c r="C378" s="204"/>
      <c r="D378" s="205" t="s">
        <v>157</v>
      </c>
      <c r="E378" s="206" t="s">
        <v>1</v>
      </c>
      <c r="F378" s="207" t="s">
        <v>661</v>
      </c>
      <c r="G378" s="204"/>
      <c r="H378" s="208">
        <v>256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157</v>
      </c>
      <c r="AU378" s="214" t="s">
        <v>88</v>
      </c>
      <c r="AV378" s="13" t="s">
        <v>88</v>
      </c>
      <c r="AW378" s="13" t="s">
        <v>33</v>
      </c>
      <c r="AX378" s="13" t="s">
        <v>78</v>
      </c>
      <c r="AY378" s="214" t="s">
        <v>148</v>
      </c>
    </row>
    <row r="379" spans="1:65" s="2" customFormat="1" ht="21.75" customHeight="1">
      <c r="A379" s="33"/>
      <c r="B379" s="34"/>
      <c r="C379" s="190" t="s">
        <v>662</v>
      </c>
      <c r="D379" s="190" t="s">
        <v>150</v>
      </c>
      <c r="E379" s="191" t="s">
        <v>663</v>
      </c>
      <c r="F379" s="192" t="s">
        <v>664</v>
      </c>
      <c r="G379" s="193" t="s">
        <v>570</v>
      </c>
      <c r="H379" s="194">
        <v>256</v>
      </c>
      <c r="I379" s="195"/>
      <c r="J379" s="196">
        <f>ROUND(I379*H379,0)</f>
        <v>0</v>
      </c>
      <c r="K379" s="192" t="s">
        <v>154</v>
      </c>
      <c r="L379" s="38"/>
      <c r="M379" s="197" t="s">
        <v>1</v>
      </c>
      <c r="N379" s="198" t="s">
        <v>44</v>
      </c>
      <c r="O379" s="70"/>
      <c r="P379" s="199">
        <f>O379*H379</f>
        <v>0</v>
      </c>
      <c r="Q379" s="199">
        <v>6.9999999999999994E-5</v>
      </c>
      <c r="R379" s="199">
        <f>Q379*H379</f>
        <v>1.7919999999999998E-2</v>
      </c>
      <c r="S379" s="199">
        <v>0</v>
      </c>
      <c r="T379" s="20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01" t="s">
        <v>155</v>
      </c>
      <c r="AT379" s="201" t="s">
        <v>150</v>
      </c>
      <c r="AU379" s="201" t="s">
        <v>88</v>
      </c>
      <c r="AY379" s="16" t="s">
        <v>148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6" t="s">
        <v>88</v>
      </c>
      <c r="BK379" s="202">
        <f>ROUND(I379*H379,0)</f>
        <v>0</v>
      </c>
      <c r="BL379" s="16" t="s">
        <v>155</v>
      </c>
      <c r="BM379" s="201" t="s">
        <v>665</v>
      </c>
    </row>
    <row r="380" spans="1:65" s="13" customFormat="1">
      <c r="B380" s="203"/>
      <c r="C380" s="204"/>
      <c r="D380" s="205" t="s">
        <v>157</v>
      </c>
      <c r="E380" s="206" t="s">
        <v>1</v>
      </c>
      <c r="F380" s="207" t="s">
        <v>661</v>
      </c>
      <c r="G380" s="204"/>
      <c r="H380" s="208">
        <v>256</v>
      </c>
      <c r="I380" s="209"/>
      <c r="J380" s="204"/>
      <c r="K380" s="204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157</v>
      </c>
      <c r="AU380" s="214" t="s">
        <v>88</v>
      </c>
      <c r="AV380" s="13" t="s">
        <v>88</v>
      </c>
      <c r="AW380" s="13" t="s">
        <v>33</v>
      </c>
      <c r="AX380" s="13" t="s">
        <v>78</v>
      </c>
      <c r="AY380" s="214" t="s">
        <v>148</v>
      </c>
    </row>
    <row r="381" spans="1:65" s="2" customFormat="1" ht="24.15" customHeight="1">
      <c r="A381" s="33"/>
      <c r="B381" s="34"/>
      <c r="C381" s="190" t="s">
        <v>666</v>
      </c>
      <c r="D381" s="190" t="s">
        <v>150</v>
      </c>
      <c r="E381" s="191" t="s">
        <v>667</v>
      </c>
      <c r="F381" s="192" t="s">
        <v>668</v>
      </c>
      <c r="G381" s="193" t="s">
        <v>669</v>
      </c>
      <c r="H381" s="194">
        <v>2</v>
      </c>
      <c r="I381" s="195"/>
      <c r="J381" s="196">
        <f>ROUND(I381*H381,0)</f>
        <v>0</v>
      </c>
      <c r="K381" s="192" t="s">
        <v>1</v>
      </c>
      <c r="L381" s="38"/>
      <c r="M381" s="197" t="s">
        <v>1</v>
      </c>
      <c r="N381" s="198" t="s">
        <v>44</v>
      </c>
      <c r="O381" s="70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01" t="s">
        <v>155</v>
      </c>
      <c r="AT381" s="201" t="s">
        <v>150</v>
      </c>
      <c r="AU381" s="201" t="s">
        <v>88</v>
      </c>
      <c r="AY381" s="16" t="s">
        <v>148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6" t="s">
        <v>88</v>
      </c>
      <c r="BK381" s="202">
        <f>ROUND(I381*H381,0)</f>
        <v>0</v>
      </c>
      <c r="BL381" s="16" t="s">
        <v>155</v>
      </c>
      <c r="BM381" s="201" t="s">
        <v>670</v>
      </c>
    </row>
    <row r="382" spans="1:65" s="12" customFormat="1" ht="22.95" customHeight="1">
      <c r="B382" s="174"/>
      <c r="C382" s="175"/>
      <c r="D382" s="176" t="s">
        <v>77</v>
      </c>
      <c r="E382" s="188" t="s">
        <v>647</v>
      </c>
      <c r="F382" s="188" t="s">
        <v>671</v>
      </c>
      <c r="G382" s="175"/>
      <c r="H382" s="175"/>
      <c r="I382" s="178"/>
      <c r="J382" s="189">
        <f>BK382</f>
        <v>0</v>
      </c>
      <c r="K382" s="175"/>
      <c r="L382" s="180"/>
      <c r="M382" s="181"/>
      <c r="N382" s="182"/>
      <c r="O382" s="182"/>
      <c r="P382" s="183">
        <f>SUM(P383:P394)</f>
        <v>0</v>
      </c>
      <c r="Q382" s="182"/>
      <c r="R382" s="183">
        <f>SUM(R383:R394)</f>
        <v>0</v>
      </c>
      <c r="S382" s="182"/>
      <c r="T382" s="184">
        <f>SUM(T383:T394)</f>
        <v>24.082085999999997</v>
      </c>
      <c r="AR382" s="185" t="s">
        <v>8</v>
      </c>
      <c r="AT382" s="186" t="s">
        <v>77</v>
      </c>
      <c r="AU382" s="186" t="s">
        <v>8</v>
      </c>
      <c r="AY382" s="185" t="s">
        <v>148</v>
      </c>
      <c r="BK382" s="187">
        <f>SUM(BK383:BK394)</f>
        <v>0</v>
      </c>
    </row>
    <row r="383" spans="1:65" s="2" customFormat="1" ht="24.15" customHeight="1">
      <c r="A383" s="33"/>
      <c r="B383" s="34"/>
      <c r="C383" s="190" t="s">
        <v>672</v>
      </c>
      <c r="D383" s="190" t="s">
        <v>150</v>
      </c>
      <c r="E383" s="191" t="s">
        <v>673</v>
      </c>
      <c r="F383" s="192" t="s">
        <v>674</v>
      </c>
      <c r="G383" s="193" t="s">
        <v>153</v>
      </c>
      <c r="H383" s="194">
        <v>7.44</v>
      </c>
      <c r="I383" s="195"/>
      <c r="J383" s="196">
        <f>ROUND(I383*H383,0)</f>
        <v>0</v>
      </c>
      <c r="K383" s="192" t="s">
        <v>154</v>
      </c>
      <c r="L383" s="38"/>
      <c r="M383" s="197" t="s">
        <v>1</v>
      </c>
      <c r="N383" s="198" t="s">
        <v>44</v>
      </c>
      <c r="O383" s="70"/>
      <c r="P383" s="199">
        <f>O383*H383</f>
        <v>0</v>
      </c>
      <c r="Q383" s="199">
        <v>0</v>
      </c>
      <c r="R383" s="199">
        <f>Q383*H383</f>
        <v>0</v>
      </c>
      <c r="S383" s="199">
        <v>0.09</v>
      </c>
      <c r="T383" s="200">
        <f>S383*H383</f>
        <v>0.66959999999999997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201" t="s">
        <v>155</v>
      </c>
      <c r="AT383" s="201" t="s">
        <v>150</v>
      </c>
      <c r="AU383" s="201" t="s">
        <v>88</v>
      </c>
      <c r="AY383" s="16" t="s">
        <v>148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6" t="s">
        <v>88</v>
      </c>
      <c r="BK383" s="202">
        <f>ROUND(I383*H383,0)</f>
        <v>0</v>
      </c>
      <c r="BL383" s="16" t="s">
        <v>155</v>
      </c>
      <c r="BM383" s="201" t="s">
        <v>675</v>
      </c>
    </row>
    <row r="384" spans="1:65" s="13" customFormat="1">
      <c r="B384" s="203"/>
      <c r="C384" s="204"/>
      <c r="D384" s="205" t="s">
        <v>157</v>
      </c>
      <c r="E384" s="206" t="s">
        <v>1</v>
      </c>
      <c r="F384" s="207" t="s">
        <v>676</v>
      </c>
      <c r="G384" s="204"/>
      <c r="H384" s="208">
        <v>7.44</v>
      </c>
      <c r="I384" s="209"/>
      <c r="J384" s="204"/>
      <c r="K384" s="204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157</v>
      </c>
      <c r="AU384" s="214" t="s">
        <v>88</v>
      </c>
      <c r="AV384" s="13" t="s">
        <v>88</v>
      </c>
      <c r="AW384" s="13" t="s">
        <v>33</v>
      </c>
      <c r="AX384" s="13" t="s">
        <v>78</v>
      </c>
      <c r="AY384" s="214" t="s">
        <v>148</v>
      </c>
    </row>
    <row r="385" spans="1:65" s="2" customFormat="1" ht="24.15" customHeight="1">
      <c r="A385" s="33"/>
      <c r="B385" s="34"/>
      <c r="C385" s="190" t="s">
        <v>677</v>
      </c>
      <c r="D385" s="190" t="s">
        <v>150</v>
      </c>
      <c r="E385" s="191" t="s">
        <v>678</v>
      </c>
      <c r="F385" s="192" t="s">
        <v>679</v>
      </c>
      <c r="G385" s="193" t="s">
        <v>153</v>
      </c>
      <c r="H385" s="194">
        <v>7.44</v>
      </c>
      <c r="I385" s="195"/>
      <c r="J385" s="196">
        <f>ROUND(I385*H385,0)</f>
        <v>0</v>
      </c>
      <c r="K385" s="192" t="s">
        <v>154</v>
      </c>
      <c r="L385" s="38"/>
      <c r="M385" s="197" t="s">
        <v>1</v>
      </c>
      <c r="N385" s="198" t="s">
        <v>44</v>
      </c>
      <c r="O385" s="70"/>
      <c r="P385" s="199">
        <f>O385*H385</f>
        <v>0</v>
      </c>
      <c r="Q385" s="199">
        <v>0</v>
      </c>
      <c r="R385" s="199">
        <f>Q385*H385</f>
        <v>0</v>
      </c>
      <c r="S385" s="199">
        <v>3.5000000000000003E-2</v>
      </c>
      <c r="T385" s="200">
        <f>S385*H385</f>
        <v>0.26040000000000002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01" t="s">
        <v>155</v>
      </c>
      <c r="AT385" s="201" t="s">
        <v>150</v>
      </c>
      <c r="AU385" s="201" t="s">
        <v>88</v>
      </c>
      <c r="AY385" s="16" t="s">
        <v>148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6" t="s">
        <v>88</v>
      </c>
      <c r="BK385" s="202">
        <f>ROUND(I385*H385,0)</f>
        <v>0</v>
      </c>
      <c r="BL385" s="16" t="s">
        <v>155</v>
      </c>
      <c r="BM385" s="201" t="s">
        <v>680</v>
      </c>
    </row>
    <row r="386" spans="1:65" s="13" customFormat="1">
      <c r="B386" s="203"/>
      <c r="C386" s="204"/>
      <c r="D386" s="205" t="s">
        <v>157</v>
      </c>
      <c r="E386" s="206" t="s">
        <v>1</v>
      </c>
      <c r="F386" s="207" t="s">
        <v>676</v>
      </c>
      <c r="G386" s="204"/>
      <c r="H386" s="208">
        <v>7.44</v>
      </c>
      <c r="I386" s="209"/>
      <c r="J386" s="204"/>
      <c r="K386" s="204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157</v>
      </c>
      <c r="AU386" s="214" t="s">
        <v>88</v>
      </c>
      <c r="AV386" s="13" t="s">
        <v>88</v>
      </c>
      <c r="AW386" s="13" t="s">
        <v>33</v>
      </c>
      <c r="AX386" s="13" t="s">
        <v>78</v>
      </c>
      <c r="AY386" s="214" t="s">
        <v>148</v>
      </c>
    </row>
    <row r="387" spans="1:65" s="2" customFormat="1" ht="24.15" customHeight="1">
      <c r="A387" s="33"/>
      <c r="B387" s="34"/>
      <c r="C387" s="190" t="s">
        <v>681</v>
      </c>
      <c r="D387" s="190" t="s">
        <v>150</v>
      </c>
      <c r="E387" s="191" t="s">
        <v>682</v>
      </c>
      <c r="F387" s="192" t="s">
        <v>683</v>
      </c>
      <c r="G387" s="193" t="s">
        <v>153</v>
      </c>
      <c r="H387" s="194">
        <v>597.34199999999998</v>
      </c>
      <c r="I387" s="195"/>
      <c r="J387" s="196">
        <f>ROUND(I387*H387,0)</f>
        <v>0</v>
      </c>
      <c r="K387" s="192" t="s">
        <v>154</v>
      </c>
      <c r="L387" s="38"/>
      <c r="M387" s="197" t="s">
        <v>1</v>
      </c>
      <c r="N387" s="198" t="s">
        <v>44</v>
      </c>
      <c r="O387" s="70"/>
      <c r="P387" s="199">
        <f>O387*H387</f>
        <v>0</v>
      </c>
      <c r="Q387" s="199">
        <v>0</v>
      </c>
      <c r="R387" s="199">
        <f>Q387*H387</f>
        <v>0</v>
      </c>
      <c r="S387" s="199">
        <v>1.2999999999999999E-2</v>
      </c>
      <c r="T387" s="200">
        <f>S387*H387</f>
        <v>7.7654459999999998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01" t="s">
        <v>155</v>
      </c>
      <c r="AT387" s="201" t="s">
        <v>150</v>
      </c>
      <c r="AU387" s="201" t="s">
        <v>88</v>
      </c>
      <c r="AY387" s="16" t="s">
        <v>148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6" t="s">
        <v>88</v>
      </c>
      <c r="BK387" s="202">
        <f>ROUND(I387*H387,0)</f>
        <v>0</v>
      </c>
      <c r="BL387" s="16" t="s">
        <v>155</v>
      </c>
      <c r="BM387" s="201" t="s">
        <v>684</v>
      </c>
    </row>
    <row r="388" spans="1:65" s="13" customFormat="1" ht="20.399999999999999">
      <c r="B388" s="203"/>
      <c r="C388" s="204"/>
      <c r="D388" s="205" t="s">
        <v>157</v>
      </c>
      <c r="E388" s="206" t="s">
        <v>1</v>
      </c>
      <c r="F388" s="207" t="s">
        <v>685</v>
      </c>
      <c r="G388" s="204"/>
      <c r="H388" s="208">
        <v>597.34199999999998</v>
      </c>
      <c r="I388" s="209"/>
      <c r="J388" s="204"/>
      <c r="K388" s="204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157</v>
      </c>
      <c r="AU388" s="214" t="s">
        <v>88</v>
      </c>
      <c r="AV388" s="13" t="s">
        <v>88</v>
      </c>
      <c r="AW388" s="13" t="s">
        <v>33</v>
      </c>
      <c r="AX388" s="13" t="s">
        <v>78</v>
      </c>
      <c r="AY388" s="214" t="s">
        <v>148</v>
      </c>
    </row>
    <row r="389" spans="1:65" s="2" customFormat="1" ht="24.15" customHeight="1">
      <c r="A389" s="33"/>
      <c r="B389" s="34"/>
      <c r="C389" s="190" t="s">
        <v>686</v>
      </c>
      <c r="D389" s="190" t="s">
        <v>150</v>
      </c>
      <c r="E389" s="191" t="s">
        <v>687</v>
      </c>
      <c r="F389" s="192" t="s">
        <v>688</v>
      </c>
      <c r="G389" s="193" t="s">
        <v>153</v>
      </c>
      <c r="H389" s="194">
        <v>32.549999999999997</v>
      </c>
      <c r="I389" s="195"/>
      <c r="J389" s="196">
        <f>ROUND(I389*H389,0)</f>
        <v>0</v>
      </c>
      <c r="K389" s="192" t="s">
        <v>154</v>
      </c>
      <c r="L389" s="38"/>
      <c r="M389" s="197" t="s">
        <v>1</v>
      </c>
      <c r="N389" s="198" t="s">
        <v>44</v>
      </c>
      <c r="O389" s="70"/>
      <c r="P389" s="199">
        <f>O389*H389</f>
        <v>0</v>
      </c>
      <c r="Q389" s="199">
        <v>0</v>
      </c>
      <c r="R389" s="199">
        <f>Q389*H389</f>
        <v>0</v>
      </c>
      <c r="S389" s="199">
        <v>3.4000000000000002E-2</v>
      </c>
      <c r="T389" s="200">
        <f>S389*H389</f>
        <v>1.1067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1" t="s">
        <v>155</v>
      </c>
      <c r="AT389" s="201" t="s">
        <v>150</v>
      </c>
      <c r="AU389" s="201" t="s">
        <v>88</v>
      </c>
      <c r="AY389" s="16" t="s">
        <v>148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6" t="s">
        <v>88</v>
      </c>
      <c r="BK389" s="202">
        <f>ROUND(I389*H389,0)</f>
        <v>0</v>
      </c>
      <c r="BL389" s="16" t="s">
        <v>155</v>
      </c>
      <c r="BM389" s="201" t="s">
        <v>689</v>
      </c>
    </row>
    <row r="390" spans="1:65" s="13" customFormat="1">
      <c r="B390" s="203"/>
      <c r="C390" s="204"/>
      <c r="D390" s="205" t="s">
        <v>157</v>
      </c>
      <c r="E390" s="206" t="s">
        <v>1</v>
      </c>
      <c r="F390" s="207" t="s">
        <v>240</v>
      </c>
      <c r="G390" s="204"/>
      <c r="H390" s="208">
        <v>32.549999999999997</v>
      </c>
      <c r="I390" s="209"/>
      <c r="J390" s="204"/>
      <c r="K390" s="204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157</v>
      </c>
      <c r="AU390" s="214" t="s">
        <v>88</v>
      </c>
      <c r="AV390" s="13" t="s">
        <v>88</v>
      </c>
      <c r="AW390" s="13" t="s">
        <v>33</v>
      </c>
      <c r="AX390" s="13" t="s">
        <v>78</v>
      </c>
      <c r="AY390" s="214" t="s">
        <v>148</v>
      </c>
    </row>
    <row r="391" spans="1:65" s="2" customFormat="1" ht="16.5" customHeight="1">
      <c r="A391" s="33"/>
      <c r="B391" s="34"/>
      <c r="C391" s="190" t="s">
        <v>690</v>
      </c>
      <c r="D391" s="190" t="s">
        <v>150</v>
      </c>
      <c r="E391" s="191" t="s">
        <v>691</v>
      </c>
      <c r="F391" s="192" t="s">
        <v>692</v>
      </c>
      <c r="G391" s="193" t="s">
        <v>570</v>
      </c>
      <c r="H391" s="194">
        <v>28</v>
      </c>
      <c r="I391" s="195"/>
      <c r="J391" s="196">
        <f>ROUND(I391*H391,0)</f>
        <v>0</v>
      </c>
      <c r="K391" s="192" t="s">
        <v>154</v>
      </c>
      <c r="L391" s="38"/>
      <c r="M391" s="197" t="s">
        <v>1</v>
      </c>
      <c r="N391" s="198" t="s">
        <v>44</v>
      </c>
      <c r="O391" s="70"/>
      <c r="P391" s="199">
        <f>O391*H391</f>
        <v>0</v>
      </c>
      <c r="Q391" s="199">
        <v>0</v>
      </c>
      <c r="R391" s="199">
        <f>Q391*H391</f>
        <v>0</v>
      </c>
      <c r="S391" s="199">
        <v>5.5E-2</v>
      </c>
      <c r="T391" s="200">
        <f>S391*H391</f>
        <v>1.54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01" t="s">
        <v>155</v>
      </c>
      <c r="AT391" s="201" t="s">
        <v>150</v>
      </c>
      <c r="AU391" s="201" t="s">
        <v>88</v>
      </c>
      <c r="AY391" s="16" t="s">
        <v>148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6" t="s">
        <v>88</v>
      </c>
      <c r="BK391" s="202">
        <f>ROUND(I391*H391,0)</f>
        <v>0</v>
      </c>
      <c r="BL391" s="16" t="s">
        <v>155</v>
      </c>
      <c r="BM391" s="201" t="s">
        <v>693</v>
      </c>
    </row>
    <row r="392" spans="1:65" s="13" customFormat="1">
      <c r="B392" s="203"/>
      <c r="C392" s="204"/>
      <c r="D392" s="205" t="s">
        <v>157</v>
      </c>
      <c r="E392" s="206" t="s">
        <v>1</v>
      </c>
      <c r="F392" s="207" t="s">
        <v>694</v>
      </c>
      <c r="G392" s="204"/>
      <c r="H392" s="208">
        <v>28</v>
      </c>
      <c r="I392" s="209"/>
      <c r="J392" s="204"/>
      <c r="K392" s="204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157</v>
      </c>
      <c r="AU392" s="214" t="s">
        <v>88</v>
      </c>
      <c r="AV392" s="13" t="s">
        <v>88</v>
      </c>
      <c r="AW392" s="13" t="s">
        <v>33</v>
      </c>
      <c r="AX392" s="13" t="s">
        <v>78</v>
      </c>
      <c r="AY392" s="214" t="s">
        <v>148</v>
      </c>
    </row>
    <row r="393" spans="1:65" s="2" customFormat="1" ht="24.15" customHeight="1">
      <c r="A393" s="33"/>
      <c r="B393" s="34"/>
      <c r="C393" s="190" t="s">
        <v>695</v>
      </c>
      <c r="D393" s="190" t="s">
        <v>150</v>
      </c>
      <c r="E393" s="191" t="s">
        <v>696</v>
      </c>
      <c r="F393" s="192" t="s">
        <v>697</v>
      </c>
      <c r="G393" s="193" t="s">
        <v>153</v>
      </c>
      <c r="H393" s="194">
        <v>2547.9879999999998</v>
      </c>
      <c r="I393" s="195"/>
      <c r="J393" s="196">
        <f>ROUND(I393*H393,0)</f>
        <v>0</v>
      </c>
      <c r="K393" s="192" t="s">
        <v>154</v>
      </c>
      <c r="L393" s="38"/>
      <c r="M393" s="197" t="s">
        <v>1</v>
      </c>
      <c r="N393" s="198" t="s">
        <v>44</v>
      </c>
      <c r="O393" s="70"/>
      <c r="P393" s="199">
        <f>O393*H393</f>
        <v>0</v>
      </c>
      <c r="Q393" s="199">
        <v>0</v>
      </c>
      <c r="R393" s="199">
        <f>Q393*H393</f>
        <v>0</v>
      </c>
      <c r="S393" s="199">
        <v>5.0000000000000001E-3</v>
      </c>
      <c r="T393" s="200">
        <f>S393*H393</f>
        <v>12.739939999999999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1" t="s">
        <v>155</v>
      </c>
      <c r="AT393" s="201" t="s">
        <v>150</v>
      </c>
      <c r="AU393" s="201" t="s">
        <v>88</v>
      </c>
      <c r="AY393" s="16" t="s">
        <v>148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6" t="s">
        <v>88</v>
      </c>
      <c r="BK393" s="202">
        <f>ROUND(I393*H393,0)</f>
        <v>0</v>
      </c>
      <c r="BL393" s="16" t="s">
        <v>155</v>
      </c>
      <c r="BM393" s="201" t="s">
        <v>698</v>
      </c>
    </row>
    <row r="394" spans="1:65" s="13" customFormat="1">
      <c r="B394" s="203"/>
      <c r="C394" s="204"/>
      <c r="D394" s="205" t="s">
        <v>157</v>
      </c>
      <c r="E394" s="206" t="s">
        <v>1</v>
      </c>
      <c r="F394" s="207" t="s">
        <v>699</v>
      </c>
      <c r="G394" s="204"/>
      <c r="H394" s="208">
        <v>2547.9879999999998</v>
      </c>
      <c r="I394" s="209"/>
      <c r="J394" s="204"/>
      <c r="K394" s="204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157</v>
      </c>
      <c r="AU394" s="214" t="s">
        <v>88</v>
      </c>
      <c r="AV394" s="13" t="s">
        <v>88</v>
      </c>
      <c r="AW394" s="13" t="s">
        <v>33</v>
      </c>
      <c r="AX394" s="13" t="s">
        <v>78</v>
      </c>
      <c r="AY394" s="214" t="s">
        <v>148</v>
      </c>
    </row>
    <row r="395" spans="1:65" s="12" customFormat="1" ht="22.95" customHeight="1">
      <c r="B395" s="174"/>
      <c r="C395" s="175"/>
      <c r="D395" s="176" t="s">
        <v>77</v>
      </c>
      <c r="E395" s="188" t="s">
        <v>700</v>
      </c>
      <c r="F395" s="188" t="s">
        <v>701</v>
      </c>
      <c r="G395" s="175"/>
      <c r="H395" s="175"/>
      <c r="I395" s="178"/>
      <c r="J395" s="189">
        <f>BK395</f>
        <v>0</v>
      </c>
      <c r="K395" s="175"/>
      <c r="L395" s="180"/>
      <c r="M395" s="181"/>
      <c r="N395" s="182"/>
      <c r="O395" s="182"/>
      <c r="P395" s="183">
        <f>SUM(P396:P408)</f>
        <v>0</v>
      </c>
      <c r="Q395" s="182"/>
      <c r="R395" s="183">
        <f>SUM(R396:R408)</f>
        <v>0</v>
      </c>
      <c r="S395" s="182"/>
      <c r="T395" s="184">
        <f>SUM(T396:T408)</f>
        <v>0</v>
      </c>
      <c r="AR395" s="185" t="s">
        <v>8</v>
      </c>
      <c r="AT395" s="186" t="s">
        <v>77</v>
      </c>
      <c r="AU395" s="186" t="s">
        <v>8</v>
      </c>
      <c r="AY395" s="185" t="s">
        <v>148</v>
      </c>
      <c r="BK395" s="187">
        <f>SUM(BK396:BK408)</f>
        <v>0</v>
      </c>
    </row>
    <row r="396" spans="1:65" s="2" customFormat="1" ht="33" customHeight="1">
      <c r="A396" s="33"/>
      <c r="B396" s="34"/>
      <c r="C396" s="190" t="s">
        <v>702</v>
      </c>
      <c r="D396" s="190" t="s">
        <v>150</v>
      </c>
      <c r="E396" s="191" t="s">
        <v>703</v>
      </c>
      <c r="F396" s="192" t="s">
        <v>704</v>
      </c>
      <c r="G396" s="193" t="s">
        <v>178</v>
      </c>
      <c r="H396" s="194">
        <v>63.654000000000003</v>
      </c>
      <c r="I396" s="195"/>
      <c r="J396" s="196">
        <f>ROUND(I396*H396,0)</f>
        <v>0</v>
      </c>
      <c r="K396" s="192" t="s">
        <v>154</v>
      </c>
      <c r="L396" s="38"/>
      <c r="M396" s="197" t="s">
        <v>1</v>
      </c>
      <c r="N396" s="198" t="s">
        <v>44</v>
      </c>
      <c r="O396" s="70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01" t="s">
        <v>155</v>
      </c>
      <c r="AT396" s="201" t="s">
        <v>150</v>
      </c>
      <c r="AU396" s="201" t="s">
        <v>88</v>
      </c>
      <c r="AY396" s="16" t="s">
        <v>148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6" t="s">
        <v>88</v>
      </c>
      <c r="BK396" s="202">
        <f>ROUND(I396*H396,0)</f>
        <v>0</v>
      </c>
      <c r="BL396" s="16" t="s">
        <v>155</v>
      </c>
      <c r="BM396" s="201" t="s">
        <v>705</v>
      </c>
    </row>
    <row r="397" spans="1:65" s="2" customFormat="1" ht="24.15" customHeight="1">
      <c r="A397" s="33"/>
      <c r="B397" s="34"/>
      <c r="C397" s="190" t="s">
        <v>706</v>
      </c>
      <c r="D397" s="190" t="s">
        <v>150</v>
      </c>
      <c r="E397" s="191" t="s">
        <v>707</v>
      </c>
      <c r="F397" s="192" t="s">
        <v>708</v>
      </c>
      <c r="G397" s="193" t="s">
        <v>178</v>
      </c>
      <c r="H397" s="194">
        <v>63.654000000000003</v>
      </c>
      <c r="I397" s="195"/>
      <c r="J397" s="196">
        <f>ROUND(I397*H397,0)</f>
        <v>0</v>
      </c>
      <c r="K397" s="192" t="s">
        <v>154</v>
      </c>
      <c r="L397" s="38"/>
      <c r="M397" s="197" t="s">
        <v>1</v>
      </c>
      <c r="N397" s="198" t="s">
        <v>44</v>
      </c>
      <c r="O397" s="70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01" t="s">
        <v>155</v>
      </c>
      <c r="AT397" s="201" t="s">
        <v>150</v>
      </c>
      <c r="AU397" s="201" t="s">
        <v>88</v>
      </c>
      <c r="AY397" s="16" t="s">
        <v>148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6" t="s">
        <v>88</v>
      </c>
      <c r="BK397" s="202">
        <f>ROUND(I397*H397,0)</f>
        <v>0</v>
      </c>
      <c r="BL397" s="16" t="s">
        <v>155</v>
      </c>
      <c r="BM397" s="201" t="s">
        <v>709</v>
      </c>
    </row>
    <row r="398" spans="1:65" s="2" customFormat="1" ht="24.15" customHeight="1">
      <c r="A398" s="33"/>
      <c r="B398" s="34"/>
      <c r="C398" s="190" t="s">
        <v>710</v>
      </c>
      <c r="D398" s="190" t="s">
        <v>150</v>
      </c>
      <c r="E398" s="191" t="s">
        <v>711</v>
      </c>
      <c r="F398" s="192" t="s">
        <v>712</v>
      </c>
      <c r="G398" s="193" t="s">
        <v>178</v>
      </c>
      <c r="H398" s="194">
        <v>1145.7719999999999</v>
      </c>
      <c r="I398" s="195"/>
      <c r="J398" s="196">
        <f>ROUND(I398*H398,0)</f>
        <v>0</v>
      </c>
      <c r="K398" s="192" t="s">
        <v>154</v>
      </c>
      <c r="L398" s="38"/>
      <c r="M398" s="197" t="s">
        <v>1</v>
      </c>
      <c r="N398" s="198" t="s">
        <v>44</v>
      </c>
      <c r="O398" s="70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01" t="s">
        <v>155</v>
      </c>
      <c r="AT398" s="201" t="s">
        <v>150</v>
      </c>
      <c r="AU398" s="201" t="s">
        <v>88</v>
      </c>
      <c r="AY398" s="16" t="s">
        <v>148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6" t="s">
        <v>88</v>
      </c>
      <c r="BK398" s="202">
        <f>ROUND(I398*H398,0)</f>
        <v>0</v>
      </c>
      <c r="BL398" s="16" t="s">
        <v>155</v>
      </c>
      <c r="BM398" s="201" t="s">
        <v>713</v>
      </c>
    </row>
    <row r="399" spans="1:65" s="13" customFormat="1">
      <c r="B399" s="203"/>
      <c r="C399" s="204"/>
      <c r="D399" s="205" t="s">
        <v>157</v>
      </c>
      <c r="E399" s="204"/>
      <c r="F399" s="207" t="s">
        <v>714</v>
      </c>
      <c r="G399" s="204"/>
      <c r="H399" s="208">
        <v>1145.7719999999999</v>
      </c>
      <c r="I399" s="209"/>
      <c r="J399" s="204"/>
      <c r="K399" s="204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157</v>
      </c>
      <c r="AU399" s="214" t="s">
        <v>88</v>
      </c>
      <c r="AV399" s="13" t="s">
        <v>88</v>
      </c>
      <c r="AW399" s="13" t="s">
        <v>4</v>
      </c>
      <c r="AX399" s="13" t="s">
        <v>8</v>
      </c>
      <c r="AY399" s="214" t="s">
        <v>148</v>
      </c>
    </row>
    <row r="400" spans="1:65" s="2" customFormat="1" ht="33" customHeight="1">
      <c r="A400" s="33"/>
      <c r="B400" s="34"/>
      <c r="C400" s="190" t="s">
        <v>715</v>
      </c>
      <c r="D400" s="190" t="s">
        <v>150</v>
      </c>
      <c r="E400" s="191" t="s">
        <v>716</v>
      </c>
      <c r="F400" s="192" t="s">
        <v>717</v>
      </c>
      <c r="G400" s="193" t="s">
        <v>178</v>
      </c>
      <c r="H400" s="194">
        <v>4.7039999999999997</v>
      </c>
      <c r="I400" s="195"/>
      <c r="J400" s="196">
        <f>ROUND(I400*H400,0)</f>
        <v>0</v>
      </c>
      <c r="K400" s="192" t="s">
        <v>154</v>
      </c>
      <c r="L400" s="38"/>
      <c r="M400" s="197" t="s">
        <v>1</v>
      </c>
      <c r="N400" s="198" t="s">
        <v>44</v>
      </c>
      <c r="O400" s="70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01" t="s">
        <v>155</v>
      </c>
      <c r="AT400" s="201" t="s">
        <v>150</v>
      </c>
      <c r="AU400" s="201" t="s">
        <v>88</v>
      </c>
      <c r="AY400" s="16" t="s">
        <v>148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6" t="s">
        <v>88</v>
      </c>
      <c r="BK400" s="202">
        <f>ROUND(I400*H400,0)</f>
        <v>0</v>
      </c>
      <c r="BL400" s="16" t="s">
        <v>155</v>
      </c>
      <c r="BM400" s="201" t="s">
        <v>718</v>
      </c>
    </row>
    <row r="401" spans="1:65" s="13" customFormat="1">
      <c r="B401" s="203"/>
      <c r="C401" s="204"/>
      <c r="D401" s="205" t="s">
        <v>157</v>
      </c>
      <c r="E401" s="206" t="s">
        <v>1</v>
      </c>
      <c r="F401" s="207" t="s">
        <v>719</v>
      </c>
      <c r="G401" s="204"/>
      <c r="H401" s="208">
        <v>7.6710000000000003</v>
      </c>
      <c r="I401" s="209"/>
      <c r="J401" s="204"/>
      <c r="K401" s="204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157</v>
      </c>
      <c r="AU401" s="214" t="s">
        <v>88</v>
      </c>
      <c r="AV401" s="13" t="s">
        <v>88</v>
      </c>
      <c r="AW401" s="13" t="s">
        <v>33</v>
      </c>
      <c r="AX401" s="13" t="s">
        <v>78</v>
      </c>
      <c r="AY401" s="214" t="s">
        <v>148</v>
      </c>
    </row>
    <row r="402" spans="1:65" s="13" customFormat="1">
      <c r="B402" s="203"/>
      <c r="C402" s="204"/>
      <c r="D402" s="205" t="s">
        <v>157</v>
      </c>
      <c r="E402" s="206" t="s">
        <v>1</v>
      </c>
      <c r="F402" s="207" t="s">
        <v>720</v>
      </c>
      <c r="G402" s="204"/>
      <c r="H402" s="208">
        <v>-2.9670000000000001</v>
      </c>
      <c r="I402" s="209"/>
      <c r="J402" s="204"/>
      <c r="K402" s="204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157</v>
      </c>
      <c r="AU402" s="214" t="s">
        <v>88</v>
      </c>
      <c r="AV402" s="13" t="s">
        <v>88</v>
      </c>
      <c r="AW402" s="13" t="s">
        <v>33</v>
      </c>
      <c r="AX402" s="13" t="s">
        <v>78</v>
      </c>
      <c r="AY402" s="214" t="s">
        <v>148</v>
      </c>
    </row>
    <row r="403" spans="1:65" s="2" customFormat="1" ht="33" customHeight="1">
      <c r="A403" s="33"/>
      <c r="B403" s="34"/>
      <c r="C403" s="190" t="s">
        <v>721</v>
      </c>
      <c r="D403" s="190" t="s">
        <v>150</v>
      </c>
      <c r="E403" s="191" t="s">
        <v>722</v>
      </c>
      <c r="F403" s="192" t="s">
        <v>723</v>
      </c>
      <c r="G403" s="193" t="s">
        <v>178</v>
      </c>
      <c r="H403" s="194">
        <v>7.7649999999999997</v>
      </c>
      <c r="I403" s="195"/>
      <c r="J403" s="196">
        <f>ROUND(I403*H403,0)</f>
        <v>0</v>
      </c>
      <c r="K403" s="192" t="s">
        <v>154</v>
      </c>
      <c r="L403" s="38"/>
      <c r="M403" s="197" t="s">
        <v>1</v>
      </c>
      <c r="N403" s="198" t="s">
        <v>44</v>
      </c>
      <c r="O403" s="70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1" t="s">
        <v>155</v>
      </c>
      <c r="AT403" s="201" t="s">
        <v>150</v>
      </c>
      <c r="AU403" s="201" t="s">
        <v>88</v>
      </c>
      <c r="AY403" s="16" t="s">
        <v>148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6" t="s">
        <v>88</v>
      </c>
      <c r="BK403" s="202">
        <f>ROUND(I403*H403,0)</f>
        <v>0</v>
      </c>
      <c r="BL403" s="16" t="s">
        <v>155</v>
      </c>
      <c r="BM403" s="201" t="s">
        <v>724</v>
      </c>
    </row>
    <row r="404" spans="1:65" s="13" customFormat="1">
      <c r="B404" s="203"/>
      <c r="C404" s="204"/>
      <c r="D404" s="205" t="s">
        <v>157</v>
      </c>
      <c r="E404" s="206" t="s">
        <v>1</v>
      </c>
      <c r="F404" s="207" t="s">
        <v>725</v>
      </c>
      <c r="G404" s="204"/>
      <c r="H404" s="208">
        <v>7.7649999999999997</v>
      </c>
      <c r="I404" s="209"/>
      <c r="J404" s="204"/>
      <c r="K404" s="204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157</v>
      </c>
      <c r="AU404" s="214" t="s">
        <v>88</v>
      </c>
      <c r="AV404" s="13" t="s">
        <v>88</v>
      </c>
      <c r="AW404" s="13" t="s">
        <v>33</v>
      </c>
      <c r="AX404" s="13" t="s">
        <v>78</v>
      </c>
      <c r="AY404" s="214" t="s">
        <v>148</v>
      </c>
    </row>
    <row r="405" spans="1:65" s="2" customFormat="1" ht="37.950000000000003" customHeight="1">
      <c r="A405" s="33"/>
      <c r="B405" s="34"/>
      <c r="C405" s="190" t="s">
        <v>726</v>
      </c>
      <c r="D405" s="190" t="s">
        <v>150</v>
      </c>
      <c r="E405" s="191" t="s">
        <v>727</v>
      </c>
      <c r="F405" s="192" t="s">
        <v>728</v>
      </c>
      <c r="G405" s="193" t="s">
        <v>178</v>
      </c>
      <c r="H405" s="194">
        <v>34.869999999999997</v>
      </c>
      <c r="I405" s="195"/>
      <c r="J405" s="196">
        <f>ROUND(I405*H405,0)</f>
        <v>0</v>
      </c>
      <c r="K405" s="192" t="s">
        <v>154</v>
      </c>
      <c r="L405" s="38"/>
      <c r="M405" s="197" t="s">
        <v>1</v>
      </c>
      <c r="N405" s="198" t="s">
        <v>44</v>
      </c>
      <c r="O405" s="70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1" t="s">
        <v>155</v>
      </c>
      <c r="AT405" s="201" t="s">
        <v>150</v>
      </c>
      <c r="AU405" s="201" t="s">
        <v>88</v>
      </c>
      <c r="AY405" s="16" t="s">
        <v>148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6" t="s">
        <v>88</v>
      </c>
      <c r="BK405" s="202">
        <f>ROUND(I405*H405,0)</f>
        <v>0</v>
      </c>
      <c r="BL405" s="16" t="s">
        <v>155</v>
      </c>
      <c r="BM405" s="201" t="s">
        <v>729</v>
      </c>
    </row>
    <row r="406" spans="1:65" s="13" customFormat="1">
      <c r="B406" s="203"/>
      <c r="C406" s="204"/>
      <c r="D406" s="205" t="s">
        <v>157</v>
      </c>
      <c r="E406" s="206" t="s">
        <v>1</v>
      </c>
      <c r="F406" s="207" t="s">
        <v>730</v>
      </c>
      <c r="G406" s="204"/>
      <c r="H406" s="208">
        <v>34.869999999999997</v>
      </c>
      <c r="I406" s="209"/>
      <c r="J406" s="204"/>
      <c r="K406" s="204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157</v>
      </c>
      <c r="AU406" s="214" t="s">
        <v>88</v>
      </c>
      <c r="AV406" s="13" t="s">
        <v>88</v>
      </c>
      <c r="AW406" s="13" t="s">
        <v>33</v>
      </c>
      <c r="AX406" s="13" t="s">
        <v>78</v>
      </c>
      <c r="AY406" s="214" t="s">
        <v>148</v>
      </c>
    </row>
    <row r="407" spans="1:65" s="2" customFormat="1" ht="44.25" customHeight="1">
      <c r="A407" s="33"/>
      <c r="B407" s="34"/>
      <c r="C407" s="190" t="s">
        <v>731</v>
      </c>
      <c r="D407" s="190" t="s">
        <v>150</v>
      </c>
      <c r="E407" s="191" t="s">
        <v>732</v>
      </c>
      <c r="F407" s="192" t="s">
        <v>733</v>
      </c>
      <c r="G407" s="193" t="s">
        <v>178</v>
      </c>
      <c r="H407" s="194">
        <v>13.172000000000001</v>
      </c>
      <c r="I407" s="195"/>
      <c r="J407" s="196">
        <f>ROUND(I407*H407,0)</f>
        <v>0</v>
      </c>
      <c r="K407" s="192" t="s">
        <v>154</v>
      </c>
      <c r="L407" s="38"/>
      <c r="M407" s="197" t="s">
        <v>1</v>
      </c>
      <c r="N407" s="198" t="s">
        <v>44</v>
      </c>
      <c r="O407" s="70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01" t="s">
        <v>155</v>
      </c>
      <c r="AT407" s="201" t="s">
        <v>150</v>
      </c>
      <c r="AU407" s="201" t="s">
        <v>88</v>
      </c>
      <c r="AY407" s="16" t="s">
        <v>148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6" t="s">
        <v>88</v>
      </c>
      <c r="BK407" s="202">
        <f>ROUND(I407*H407,0)</f>
        <v>0</v>
      </c>
      <c r="BL407" s="16" t="s">
        <v>155</v>
      </c>
      <c r="BM407" s="201" t="s">
        <v>734</v>
      </c>
    </row>
    <row r="408" spans="1:65" s="13" customFormat="1">
      <c r="B408" s="203"/>
      <c r="C408" s="204"/>
      <c r="D408" s="205" t="s">
        <v>157</v>
      </c>
      <c r="E408" s="206" t="s">
        <v>1</v>
      </c>
      <c r="F408" s="207" t="s">
        <v>735</v>
      </c>
      <c r="G408" s="204"/>
      <c r="H408" s="208">
        <v>13.172000000000001</v>
      </c>
      <c r="I408" s="209"/>
      <c r="J408" s="204"/>
      <c r="K408" s="204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157</v>
      </c>
      <c r="AU408" s="214" t="s">
        <v>88</v>
      </c>
      <c r="AV408" s="13" t="s">
        <v>88</v>
      </c>
      <c r="AW408" s="13" t="s">
        <v>33</v>
      </c>
      <c r="AX408" s="13" t="s">
        <v>78</v>
      </c>
      <c r="AY408" s="214" t="s">
        <v>148</v>
      </c>
    </row>
    <row r="409" spans="1:65" s="12" customFormat="1" ht="22.95" customHeight="1">
      <c r="B409" s="174"/>
      <c r="C409" s="175"/>
      <c r="D409" s="176" t="s">
        <v>77</v>
      </c>
      <c r="E409" s="188" t="s">
        <v>736</v>
      </c>
      <c r="F409" s="188" t="s">
        <v>737</v>
      </c>
      <c r="G409" s="175"/>
      <c r="H409" s="175"/>
      <c r="I409" s="178"/>
      <c r="J409" s="189">
        <f>BK409</f>
        <v>0</v>
      </c>
      <c r="K409" s="175"/>
      <c r="L409" s="180"/>
      <c r="M409" s="181"/>
      <c r="N409" s="182"/>
      <c r="O409" s="182"/>
      <c r="P409" s="183">
        <f>P410</f>
        <v>0</v>
      </c>
      <c r="Q409" s="182"/>
      <c r="R409" s="183">
        <f>R410</f>
        <v>0</v>
      </c>
      <c r="S409" s="182"/>
      <c r="T409" s="184">
        <f>T410</f>
        <v>0</v>
      </c>
      <c r="AR409" s="185" t="s">
        <v>8</v>
      </c>
      <c r="AT409" s="186" t="s">
        <v>77</v>
      </c>
      <c r="AU409" s="186" t="s">
        <v>8</v>
      </c>
      <c r="AY409" s="185" t="s">
        <v>148</v>
      </c>
      <c r="BK409" s="187">
        <f>BK410</f>
        <v>0</v>
      </c>
    </row>
    <row r="410" spans="1:65" s="2" customFormat="1" ht="24.15" customHeight="1">
      <c r="A410" s="33"/>
      <c r="B410" s="34"/>
      <c r="C410" s="190" t="s">
        <v>738</v>
      </c>
      <c r="D410" s="190" t="s">
        <v>150</v>
      </c>
      <c r="E410" s="191" t="s">
        <v>739</v>
      </c>
      <c r="F410" s="192" t="s">
        <v>740</v>
      </c>
      <c r="G410" s="193" t="s">
        <v>178</v>
      </c>
      <c r="H410" s="194">
        <v>123.16500000000001</v>
      </c>
      <c r="I410" s="195"/>
      <c r="J410" s="196">
        <f>ROUND(I410*H410,0)</f>
        <v>0</v>
      </c>
      <c r="K410" s="192" t="s">
        <v>154</v>
      </c>
      <c r="L410" s="38"/>
      <c r="M410" s="197" t="s">
        <v>1</v>
      </c>
      <c r="N410" s="198" t="s">
        <v>44</v>
      </c>
      <c r="O410" s="70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01" t="s">
        <v>155</v>
      </c>
      <c r="AT410" s="201" t="s">
        <v>150</v>
      </c>
      <c r="AU410" s="201" t="s">
        <v>88</v>
      </c>
      <c r="AY410" s="16" t="s">
        <v>148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6" t="s">
        <v>88</v>
      </c>
      <c r="BK410" s="202">
        <f>ROUND(I410*H410,0)</f>
        <v>0</v>
      </c>
      <c r="BL410" s="16" t="s">
        <v>155</v>
      </c>
      <c r="BM410" s="201" t="s">
        <v>741</v>
      </c>
    </row>
    <row r="411" spans="1:65" s="12" customFormat="1" ht="25.95" customHeight="1">
      <c r="B411" s="174"/>
      <c r="C411" s="175"/>
      <c r="D411" s="176" t="s">
        <v>77</v>
      </c>
      <c r="E411" s="177" t="s">
        <v>742</v>
      </c>
      <c r="F411" s="177" t="s">
        <v>743</v>
      </c>
      <c r="G411" s="175"/>
      <c r="H411" s="175"/>
      <c r="I411" s="178"/>
      <c r="J411" s="179">
        <f>BK411</f>
        <v>0</v>
      </c>
      <c r="K411" s="175"/>
      <c r="L411" s="180"/>
      <c r="M411" s="181"/>
      <c r="N411" s="182"/>
      <c r="O411" s="182"/>
      <c r="P411" s="183">
        <f>P412+P444+P450+P452+P461+P504+P512+P531+P565+P580</f>
        <v>0</v>
      </c>
      <c r="Q411" s="182"/>
      <c r="R411" s="183">
        <f>R412+R444+R450+R452+R461+R504+R512+R531+R565+R580</f>
        <v>13.436132560000001</v>
      </c>
      <c r="S411" s="182"/>
      <c r="T411" s="184">
        <f>T412+T444+T450+T452+T461+T504+T512+T531+T565+T580</f>
        <v>5.1221516999999999</v>
      </c>
      <c r="AR411" s="185" t="s">
        <v>88</v>
      </c>
      <c r="AT411" s="186" t="s">
        <v>77</v>
      </c>
      <c r="AU411" s="186" t="s">
        <v>78</v>
      </c>
      <c r="AY411" s="185" t="s">
        <v>148</v>
      </c>
      <c r="BK411" s="187">
        <f>BK412+BK444+BK450+BK452+BK461+BK504+BK512+BK531+BK565+BK580</f>
        <v>0</v>
      </c>
    </row>
    <row r="412" spans="1:65" s="12" customFormat="1" ht="22.95" customHeight="1">
      <c r="B412" s="174"/>
      <c r="C412" s="175"/>
      <c r="D412" s="176" t="s">
        <v>77</v>
      </c>
      <c r="E412" s="188" t="s">
        <v>744</v>
      </c>
      <c r="F412" s="188" t="s">
        <v>745</v>
      </c>
      <c r="G412" s="175"/>
      <c r="H412" s="175"/>
      <c r="I412" s="178"/>
      <c r="J412" s="189">
        <f>BK412</f>
        <v>0</v>
      </c>
      <c r="K412" s="175"/>
      <c r="L412" s="180"/>
      <c r="M412" s="181"/>
      <c r="N412" s="182"/>
      <c r="O412" s="182"/>
      <c r="P412" s="183">
        <f>SUM(P413:P443)</f>
        <v>0</v>
      </c>
      <c r="Q412" s="182"/>
      <c r="R412" s="183">
        <f>SUM(R413:R443)</f>
        <v>1.5514554</v>
      </c>
      <c r="S412" s="182"/>
      <c r="T412" s="184">
        <f>SUM(T413:T443)</f>
        <v>1.0700240000000001</v>
      </c>
      <c r="AR412" s="185" t="s">
        <v>88</v>
      </c>
      <c r="AT412" s="186" t="s">
        <v>77</v>
      </c>
      <c r="AU412" s="186" t="s">
        <v>8</v>
      </c>
      <c r="AY412" s="185" t="s">
        <v>148</v>
      </c>
      <c r="BK412" s="187">
        <f>SUM(BK413:BK443)</f>
        <v>0</v>
      </c>
    </row>
    <row r="413" spans="1:65" s="2" customFormat="1" ht="33" customHeight="1">
      <c r="A413" s="33"/>
      <c r="B413" s="34"/>
      <c r="C413" s="190" t="s">
        <v>746</v>
      </c>
      <c r="D413" s="190" t="s">
        <v>150</v>
      </c>
      <c r="E413" s="191" t="s">
        <v>747</v>
      </c>
      <c r="F413" s="192" t="s">
        <v>748</v>
      </c>
      <c r="G413" s="193" t="s">
        <v>153</v>
      </c>
      <c r="H413" s="194">
        <v>402.94600000000003</v>
      </c>
      <c r="I413" s="195"/>
      <c r="J413" s="196">
        <f>ROUND(I413*H413,0)</f>
        <v>0</v>
      </c>
      <c r="K413" s="192" t="s">
        <v>154</v>
      </c>
      <c r="L413" s="38"/>
      <c r="M413" s="197" t="s">
        <v>1</v>
      </c>
      <c r="N413" s="198" t="s">
        <v>44</v>
      </c>
      <c r="O413" s="70"/>
      <c r="P413" s="199">
        <f>O413*H413</f>
        <v>0</v>
      </c>
      <c r="Q413" s="199">
        <v>0</v>
      </c>
      <c r="R413" s="199">
        <f>Q413*H413</f>
        <v>0</v>
      </c>
      <c r="S413" s="199">
        <v>2E-3</v>
      </c>
      <c r="T413" s="200">
        <f>S413*H413</f>
        <v>0.80589200000000005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1" t="s">
        <v>226</v>
      </c>
      <c r="AT413" s="201" t="s">
        <v>150</v>
      </c>
      <c r="AU413" s="201" t="s">
        <v>88</v>
      </c>
      <c r="AY413" s="16" t="s">
        <v>148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6" t="s">
        <v>88</v>
      </c>
      <c r="BK413" s="202">
        <f>ROUND(I413*H413,0)</f>
        <v>0</v>
      </c>
      <c r="BL413" s="16" t="s">
        <v>226</v>
      </c>
      <c r="BM413" s="201" t="s">
        <v>749</v>
      </c>
    </row>
    <row r="414" spans="1:65" s="13" customFormat="1">
      <c r="B414" s="203"/>
      <c r="C414" s="204"/>
      <c r="D414" s="205" t="s">
        <v>157</v>
      </c>
      <c r="E414" s="206" t="s">
        <v>1</v>
      </c>
      <c r="F414" s="207" t="s">
        <v>750</v>
      </c>
      <c r="G414" s="204"/>
      <c r="H414" s="208">
        <v>402.94600000000003</v>
      </c>
      <c r="I414" s="209"/>
      <c r="J414" s="204"/>
      <c r="K414" s="204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157</v>
      </c>
      <c r="AU414" s="214" t="s">
        <v>88</v>
      </c>
      <c r="AV414" s="13" t="s">
        <v>88</v>
      </c>
      <c r="AW414" s="13" t="s">
        <v>33</v>
      </c>
      <c r="AX414" s="13" t="s">
        <v>78</v>
      </c>
      <c r="AY414" s="214" t="s">
        <v>148</v>
      </c>
    </row>
    <row r="415" spans="1:65" s="2" customFormat="1" ht="24.15" customHeight="1">
      <c r="A415" s="33"/>
      <c r="B415" s="34"/>
      <c r="C415" s="190" t="s">
        <v>751</v>
      </c>
      <c r="D415" s="190" t="s">
        <v>150</v>
      </c>
      <c r="E415" s="191" t="s">
        <v>752</v>
      </c>
      <c r="F415" s="192" t="s">
        <v>753</v>
      </c>
      <c r="G415" s="193" t="s">
        <v>153</v>
      </c>
      <c r="H415" s="194">
        <v>24.012</v>
      </c>
      <c r="I415" s="195"/>
      <c r="J415" s="196">
        <f>ROUND(I415*H415,0)</f>
        <v>0</v>
      </c>
      <c r="K415" s="192" t="s">
        <v>154</v>
      </c>
      <c r="L415" s="38"/>
      <c r="M415" s="197" t="s">
        <v>1</v>
      </c>
      <c r="N415" s="198" t="s">
        <v>44</v>
      </c>
      <c r="O415" s="70"/>
      <c r="P415" s="199">
        <f>O415*H415</f>
        <v>0</v>
      </c>
      <c r="Q415" s="199">
        <v>0</v>
      </c>
      <c r="R415" s="199">
        <f>Q415*H415</f>
        <v>0</v>
      </c>
      <c r="S415" s="199">
        <v>1.0999999999999999E-2</v>
      </c>
      <c r="T415" s="200">
        <f>S415*H415</f>
        <v>0.26413199999999998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1" t="s">
        <v>226</v>
      </c>
      <c r="AT415" s="201" t="s">
        <v>150</v>
      </c>
      <c r="AU415" s="201" t="s">
        <v>88</v>
      </c>
      <c r="AY415" s="16" t="s">
        <v>148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6" t="s">
        <v>88</v>
      </c>
      <c r="BK415" s="202">
        <f>ROUND(I415*H415,0)</f>
        <v>0</v>
      </c>
      <c r="BL415" s="16" t="s">
        <v>226</v>
      </c>
      <c r="BM415" s="201" t="s">
        <v>754</v>
      </c>
    </row>
    <row r="416" spans="1:65" s="13" customFormat="1">
      <c r="B416" s="203"/>
      <c r="C416" s="204"/>
      <c r="D416" s="205" t="s">
        <v>157</v>
      </c>
      <c r="E416" s="206" t="s">
        <v>1</v>
      </c>
      <c r="F416" s="207" t="s">
        <v>755</v>
      </c>
      <c r="G416" s="204"/>
      <c r="H416" s="208">
        <v>17.16</v>
      </c>
      <c r="I416" s="209"/>
      <c r="J416" s="204"/>
      <c r="K416" s="204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157</v>
      </c>
      <c r="AU416" s="214" t="s">
        <v>88</v>
      </c>
      <c r="AV416" s="13" t="s">
        <v>88</v>
      </c>
      <c r="AW416" s="13" t="s">
        <v>33</v>
      </c>
      <c r="AX416" s="13" t="s">
        <v>78</v>
      </c>
      <c r="AY416" s="214" t="s">
        <v>148</v>
      </c>
    </row>
    <row r="417" spans="1:65" s="13" customFormat="1">
      <c r="B417" s="203"/>
      <c r="C417" s="204"/>
      <c r="D417" s="205" t="s">
        <v>157</v>
      </c>
      <c r="E417" s="206" t="s">
        <v>1</v>
      </c>
      <c r="F417" s="207" t="s">
        <v>756</v>
      </c>
      <c r="G417" s="204"/>
      <c r="H417" s="208">
        <v>6.8520000000000003</v>
      </c>
      <c r="I417" s="209"/>
      <c r="J417" s="204"/>
      <c r="K417" s="204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157</v>
      </c>
      <c r="AU417" s="214" t="s">
        <v>88</v>
      </c>
      <c r="AV417" s="13" t="s">
        <v>88</v>
      </c>
      <c r="AW417" s="13" t="s">
        <v>33</v>
      </c>
      <c r="AX417" s="13" t="s">
        <v>78</v>
      </c>
      <c r="AY417" s="214" t="s">
        <v>148</v>
      </c>
    </row>
    <row r="418" spans="1:65" s="2" customFormat="1" ht="37.950000000000003" customHeight="1">
      <c r="A418" s="33"/>
      <c r="B418" s="34"/>
      <c r="C418" s="190" t="s">
        <v>757</v>
      </c>
      <c r="D418" s="190" t="s">
        <v>150</v>
      </c>
      <c r="E418" s="191" t="s">
        <v>758</v>
      </c>
      <c r="F418" s="192" t="s">
        <v>759</v>
      </c>
      <c r="G418" s="193" t="s">
        <v>199</v>
      </c>
      <c r="H418" s="194">
        <v>92.64</v>
      </c>
      <c r="I418" s="195"/>
      <c r="J418" s="196">
        <f>ROUND(I418*H418,0)</f>
        <v>0</v>
      </c>
      <c r="K418" s="192" t="s">
        <v>154</v>
      </c>
      <c r="L418" s="38"/>
      <c r="M418" s="197" t="s">
        <v>1</v>
      </c>
      <c r="N418" s="198" t="s">
        <v>44</v>
      </c>
      <c r="O418" s="70"/>
      <c r="P418" s="199">
        <f>O418*H418</f>
        <v>0</v>
      </c>
      <c r="Q418" s="199">
        <v>5.9999999999999995E-4</v>
      </c>
      <c r="R418" s="199">
        <f>Q418*H418</f>
        <v>5.5583999999999995E-2</v>
      </c>
      <c r="S418" s="199">
        <v>0</v>
      </c>
      <c r="T418" s="200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01" t="s">
        <v>226</v>
      </c>
      <c r="AT418" s="201" t="s">
        <v>150</v>
      </c>
      <c r="AU418" s="201" t="s">
        <v>88</v>
      </c>
      <c r="AY418" s="16" t="s">
        <v>148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6" t="s">
        <v>88</v>
      </c>
      <c r="BK418" s="202">
        <f>ROUND(I418*H418,0)</f>
        <v>0</v>
      </c>
      <c r="BL418" s="16" t="s">
        <v>226</v>
      </c>
      <c r="BM418" s="201" t="s">
        <v>760</v>
      </c>
    </row>
    <row r="419" spans="1:65" s="13" customFormat="1">
      <c r="B419" s="203"/>
      <c r="C419" s="204"/>
      <c r="D419" s="205" t="s">
        <v>157</v>
      </c>
      <c r="E419" s="206" t="s">
        <v>1</v>
      </c>
      <c r="F419" s="207" t="s">
        <v>761</v>
      </c>
      <c r="G419" s="204"/>
      <c r="H419" s="208">
        <v>32</v>
      </c>
      <c r="I419" s="209"/>
      <c r="J419" s="204"/>
      <c r="K419" s="204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157</v>
      </c>
      <c r="AU419" s="214" t="s">
        <v>88</v>
      </c>
      <c r="AV419" s="13" t="s">
        <v>88</v>
      </c>
      <c r="AW419" s="13" t="s">
        <v>33</v>
      </c>
      <c r="AX419" s="13" t="s">
        <v>78</v>
      </c>
      <c r="AY419" s="214" t="s">
        <v>148</v>
      </c>
    </row>
    <row r="420" spans="1:65" s="13" customFormat="1">
      <c r="B420" s="203"/>
      <c r="C420" s="204"/>
      <c r="D420" s="205" t="s">
        <v>157</v>
      </c>
      <c r="E420" s="206" t="s">
        <v>1</v>
      </c>
      <c r="F420" s="207" t="s">
        <v>762</v>
      </c>
      <c r="G420" s="204"/>
      <c r="H420" s="208">
        <v>37.799999999999997</v>
      </c>
      <c r="I420" s="209"/>
      <c r="J420" s="204"/>
      <c r="K420" s="204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157</v>
      </c>
      <c r="AU420" s="214" t="s">
        <v>88</v>
      </c>
      <c r="AV420" s="13" t="s">
        <v>88</v>
      </c>
      <c r="AW420" s="13" t="s">
        <v>33</v>
      </c>
      <c r="AX420" s="13" t="s">
        <v>78</v>
      </c>
      <c r="AY420" s="214" t="s">
        <v>148</v>
      </c>
    </row>
    <row r="421" spans="1:65" s="13" customFormat="1">
      <c r="B421" s="203"/>
      <c r="C421" s="204"/>
      <c r="D421" s="205" t="s">
        <v>157</v>
      </c>
      <c r="E421" s="206" t="s">
        <v>1</v>
      </c>
      <c r="F421" s="207" t="s">
        <v>763</v>
      </c>
      <c r="G421" s="204"/>
      <c r="H421" s="208">
        <v>22.84</v>
      </c>
      <c r="I421" s="209"/>
      <c r="J421" s="204"/>
      <c r="K421" s="204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157</v>
      </c>
      <c r="AU421" s="214" t="s">
        <v>88</v>
      </c>
      <c r="AV421" s="13" t="s">
        <v>88</v>
      </c>
      <c r="AW421" s="13" t="s">
        <v>33</v>
      </c>
      <c r="AX421" s="13" t="s">
        <v>78</v>
      </c>
      <c r="AY421" s="214" t="s">
        <v>148</v>
      </c>
    </row>
    <row r="422" spans="1:65" s="2" customFormat="1" ht="37.950000000000003" customHeight="1">
      <c r="A422" s="33"/>
      <c r="B422" s="34"/>
      <c r="C422" s="190" t="s">
        <v>764</v>
      </c>
      <c r="D422" s="190" t="s">
        <v>150</v>
      </c>
      <c r="E422" s="191" t="s">
        <v>765</v>
      </c>
      <c r="F422" s="192" t="s">
        <v>766</v>
      </c>
      <c r="G422" s="193" t="s">
        <v>199</v>
      </c>
      <c r="H422" s="194">
        <v>48.84</v>
      </c>
      <c r="I422" s="195"/>
      <c r="J422" s="196">
        <f>ROUND(I422*H422,0)</f>
        <v>0</v>
      </c>
      <c r="K422" s="192" t="s">
        <v>154</v>
      </c>
      <c r="L422" s="38"/>
      <c r="M422" s="197" t="s">
        <v>1</v>
      </c>
      <c r="N422" s="198" t="s">
        <v>44</v>
      </c>
      <c r="O422" s="70"/>
      <c r="P422" s="199">
        <f>O422*H422</f>
        <v>0</v>
      </c>
      <c r="Q422" s="199">
        <v>5.9999999999999995E-4</v>
      </c>
      <c r="R422" s="199">
        <f>Q422*H422</f>
        <v>2.9304E-2</v>
      </c>
      <c r="S422" s="199">
        <v>0</v>
      </c>
      <c r="T422" s="200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01" t="s">
        <v>226</v>
      </c>
      <c r="AT422" s="201" t="s">
        <v>150</v>
      </c>
      <c r="AU422" s="201" t="s">
        <v>88</v>
      </c>
      <c r="AY422" s="16" t="s">
        <v>148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6" t="s">
        <v>88</v>
      </c>
      <c r="BK422" s="202">
        <f>ROUND(I422*H422,0)</f>
        <v>0</v>
      </c>
      <c r="BL422" s="16" t="s">
        <v>226</v>
      </c>
      <c r="BM422" s="201" t="s">
        <v>767</v>
      </c>
    </row>
    <row r="423" spans="1:65" s="13" customFormat="1">
      <c r="B423" s="203"/>
      <c r="C423" s="204"/>
      <c r="D423" s="205" t="s">
        <v>157</v>
      </c>
      <c r="E423" s="206" t="s">
        <v>1</v>
      </c>
      <c r="F423" s="207" t="s">
        <v>762</v>
      </c>
      <c r="G423" s="204"/>
      <c r="H423" s="208">
        <v>37.799999999999997</v>
      </c>
      <c r="I423" s="209"/>
      <c r="J423" s="204"/>
      <c r="K423" s="204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157</v>
      </c>
      <c r="AU423" s="214" t="s">
        <v>88</v>
      </c>
      <c r="AV423" s="13" t="s">
        <v>88</v>
      </c>
      <c r="AW423" s="13" t="s">
        <v>33</v>
      </c>
      <c r="AX423" s="13" t="s">
        <v>78</v>
      </c>
      <c r="AY423" s="214" t="s">
        <v>148</v>
      </c>
    </row>
    <row r="424" spans="1:65" s="13" customFormat="1">
      <c r="B424" s="203"/>
      <c r="C424" s="204"/>
      <c r="D424" s="205" t="s">
        <v>157</v>
      </c>
      <c r="E424" s="206" t="s">
        <v>1</v>
      </c>
      <c r="F424" s="207" t="s">
        <v>768</v>
      </c>
      <c r="G424" s="204"/>
      <c r="H424" s="208">
        <v>11.04</v>
      </c>
      <c r="I424" s="209"/>
      <c r="J424" s="204"/>
      <c r="K424" s="204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157</v>
      </c>
      <c r="AU424" s="214" t="s">
        <v>88</v>
      </c>
      <c r="AV424" s="13" t="s">
        <v>88</v>
      </c>
      <c r="AW424" s="13" t="s">
        <v>33</v>
      </c>
      <c r="AX424" s="13" t="s">
        <v>78</v>
      </c>
      <c r="AY424" s="214" t="s">
        <v>148</v>
      </c>
    </row>
    <row r="425" spans="1:65" s="2" customFormat="1" ht="37.950000000000003" customHeight="1">
      <c r="A425" s="33"/>
      <c r="B425" s="34"/>
      <c r="C425" s="190" t="s">
        <v>769</v>
      </c>
      <c r="D425" s="190" t="s">
        <v>150</v>
      </c>
      <c r="E425" s="191" t="s">
        <v>770</v>
      </c>
      <c r="F425" s="192" t="s">
        <v>771</v>
      </c>
      <c r="G425" s="193" t="s">
        <v>199</v>
      </c>
      <c r="H425" s="194">
        <v>43.8</v>
      </c>
      <c r="I425" s="195"/>
      <c r="J425" s="196">
        <f>ROUND(I425*H425,0)</f>
        <v>0</v>
      </c>
      <c r="K425" s="192" t="s">
        <v>154</v>
      </c>
      <c r="L425" s="38"/>
      <c r="M425" s="197" t="s">
        <v>1</v>
      </c>
      <c r="N425" s="198" t="s">
        <v>44</v>
      </c>
      <c r="O425" s="70"/>
      <c r="P425" s="199">
        <f>O425*H425</f>
        <v>0</v>
      </c>
      <c r="Q425" s="199">
        <v>4.2999999999999999E-4</v>
      </c>
      <c r="R425" s="199">
        <f>Q425*H425</f>
        <v>1.8834E-2</v>
      </c>
      <c r="S425" s="199">
        <v>0</v>
      </c>
      <c r="T425" s="20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1" t="s">
        <v>226</v>
      </c>
      <c r="AT425" s="201" t="s">
        <v>150</v>
      </c>
      <c r="AU425" s="201" t="s">
        <v>88</v>
      </c>
      <c r="AY425" s="16" t="s">
        <v>148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6" t="s">
        <v>88</v>
      </c>
      <c r="BK425" s="202">
        <f>ROUND(I425*H425,0)</f>
        <v>0</v>
      </c>
      <c r="BL425" s="16" t="s">
        <v>226</v>
      </c>
      <c r="BM425" s="201" t="s">
        <v>772</v>
      </c>
    </row>
    <row r="426" spans="1:65" s="13" customFormat="1">
      <c r="B426" s="203"/>
      <c r="C426" s="204"/>
      <c r="D426" s="205" t="s">
        <v>157</v>
      </c>
      <c r="E426" s="206" t="s">
        <v>1</v>
      </c>
      <c r="F426" s="207" t="s">
        <v>761</v>
      </c>
      <c r="G426" s="204"/>
      <c r="H426" s="208">
        <v>32</v>
      </c>
      <c r="I426" s="209"/>
      <c r="J426" s="204"/>
      <c r="K426" s="204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157</v>
      </c>
      <c r="AU426" s="214" t="s">
        <v>88</v>
      </c>
      <c r="AV426" s="13" t="s">
        <v>88</v>
      </c>
      <c r="AW426" s="13" t="s">
        <v>33</v>
      </c>
      <c r="AX426" s="13" t="s">
        <v>78</v>
      </c>
      <c r="AY426" s="214" t="s">
        <v>148</v>
      </c>
    </row>
    <row r="427" spans="1:65" s="13" customFormat="1">
      <c r="B427" s="203"/>
      <c r="C427" s="204"/>
      <c r="D427" s="205" t="s">
        <v>157</v>
      </c>
      <c r="E427" s="206" t="s">
        <v>1</v>
      </c>
      <c r="F427" s="207" t="s">
        <v>773</v>
      </c>
      <c r="G427" s="204"/>
      <c r="H427" s="208">
        <v>11.8</v>
      </c>
      <c r="I427" s="209"/>
      <c r="J427" s="204"/>
      <c r="K427" s="204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157</v>
      </c>
      <c r="AU427" s="214" t="s">
        <v>88</v>
      </c>
      <c r="AV427" s="13" t="s">
        <v>88</v>
      </c>
      <c r="AW427" s="13" t="s">
        <v>33</v>
      </c>
      <c r="AX427" s="13" t="s">
        <v>78</v>
      </c>
      <c r="AY427" s="214" t="s">
        <v>148</v>
      </c>
    </row>
    <row r="428" spans="1:65" s="2" customFormat="1" ht="33" customHeight="1">
      <c r="A428" s="33"/>
      <c r="B428" s="34"/>
      <c r="C428" s="190" t="s">
        <v>774</v>
      </c>
      <c r="D428" s="190" t="s">
        <v>150</v>
      </c>
      <c r="E428" s="191" t="s">
        <v>775</v>
      </c>
      <c r="F428" s="192" t="s">
        <v>776</v>
      </c>
      <c r="G428" s="193" t="s">
        <v>199</v>
      </c>
      <c r="H428" s="194">
        <v>114.16</v>
      </c>
      <c r="I428" s="195"/>
      <c r="J428" s="196">
        <f>ROUND(I428*H428,0)</f>
        <v>0</v>
      </c>
      <c r="K428" s="192" t="s">
        <v>154</v>
      </c>
      <c r="L428" s="38"/>
      <c r="M428" s="197" t="s">
        <v>1</v>
      </c>
      <c r="N428" s="198" t="s">
        <v>44</v>
      </c>
      <c r="O428" s="70"/>
      <c r="P428" s="199">
        <f>O428*H428</f>
        <v>0</v>
      </c>
      <c r="Q428" s="199">
        <v>1.6199999999999999E-3</v>
      </c>
      <c r="R428" s="199">
        <f>Q428*H428</f>
        <v>0.1849392</v>
      </c>
      <c r="S428" s="199">
        <v>0</v>
      </c>
      <c r="T428" s="200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01" t="s">
        <v>226</v>
      </c>
      <c r="AT428" s="201" t="s">
        <v>150</v>
      </c>
      <c r="AU428" s="201" t="s">
        <v>88</v>
      </c>
      <c r="AY428" s="16" t="s">
        <v>148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6" t="s">
        <v>88</v>
      </c>
      <c r="BK428" s="202">
        <f>ROUND(I428*H428,0)</f>
        <v>0</v>
      </c>
      <c r="BL428" s="16" t="s">
        <v>226</v>
      </c>
      <c r="BM428" s="201" t="s">
        <v>777</v>
      </c>
    </row>
    <row r="429" spans="1:65" s="13" customFormat="1">
      <c r="B429" s="203"/>
      <c r="C429" s="204"/>
      <c r="D429" s="205" t="s">
        <v>157</v>
      </c>
      <c r="E429" s="206" t="s">
        <v>1</v>
      </c>
      <c r="F429" s="207" t="s">
        <v>778</v>
      </c>
      <c r="G429" s="204"/>
      <c r="H429" s="208">
        <v>101.12</v>
      </c>
      <c r="I429" s="209"/>
      <c r="J429" s="204"/>
      <c r="K429" s="204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157</v>
      </c>
      <c r="AU429" s="214" t="s">
        <v>88</v>
      </c>
      <c r="AV429" s="13" t="s">
        <v>88</v>
      </c>
      <c r="AW429" s="13" t="s">
        <v>33</v>
      </c>
      <c r="AX429" s="13" t="s">
        <v>78</v>
      </c>
      <c r="AY429" s="214" t="s">
        <v>148</v>
      </c>
    </row>
    <row r="430" spans="1:65" s="13" customFormat="1">
      <c r="B430" s="203"/>
      <c r="C430" s="204"/>
      <c r="D430" s="205" t="s">
        <v>157</v>
      </c>
      <c r="E430" s="206" t="s">
        <v>1</v>
      </c>
      <c r="F430" s="207" t="s">
        <v>779</v>
      </c>
      <c r="G430" s="204"/>
      <c r="H430" s="208">
        <v>13.04</v>
      </c>
      <c r="I430" s="209"/>
      <c r="J430" s="204"/>
      <c r="K430" s="204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157</v>
      </c>
      <c r="AU430" s="214" t="s">
        <v>88</v>
      </c>
      <c r="AV430" s="13" t="s">
        <v>88</v>
      </c>
      <c r="AW430" s="13" t="s">
        <v>33</v>
      </c>
      <c r="AX430" s="13" t="s">
        <v>78</v>
      </c>
      <c r="AY430" s="214" t="s">
        <v>148</v>
      </c>
    </row>
    <row r="431" spans="1:65" s="2" customFormat="1" ht="33" customHeight="1">
      <c r="A431" s="33"/>
      <c r="B431" s="34"/>
      <c r="C431" s="190" t="s">
        <v>780</v>
      </c>
      <c r="D431" s="190" t="s">
        <v>150</v>
      </c>
      <c r="E431" s="191" t="s">
        <v>781</v>
      </c>
      <c r="F431" s="192" t="s">
        <v>782</v>
      </c>
      <c r="G431" s="193" t="s">
        <v>153</v>
      </c>
      <c r="H431" s="194">
        <v>24.012</v>
      </c>
      <c r="I431" s="195"/>
      <c r="J431" s="196">
        <f>ROUND(I431*H431,0)</f>
        <v>0</v>
      </c>
      <c r="K431" s="192" t="s">
        <v>154</v>
      </c>
      <c r="L431" s="38"/>
      <c r="M431" s="197" t="s">
        <v>1</v>
      </c>
      <c r="N431" s="198" t="s">
        <v>44</v>
      </c>
      <c r="O431" s="70"/>
      <c r="P431" s="199">
        <f>O431*H431</f>
        <v>0</v>
      </c>
      <c r="Q431" s="199">
        <v>1.8000000000000001E-4</v>
      </c>
      <c r="R431" s="199">
        <f>Q431*H431</f>
        <v>4.3221600000000002E-3</v>
      </c>
      <c r="S431" s="199">
        <v>0</v>
      </c>
      <c r="T431" s="200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01" t="s">
        <v>226</v>
      </c>
      <c r="AT431" s="201" t="s">
        <v>150</v>
      </c>
      <c r="AU431" s="201" t="s">
        <v>88</v>
      </c>
      <c r="AY431" s="16" t="s">
        <v>148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6" t="s">
        <v>88</v>
      </c>
      <c r="BK431" s="202">
        <f>ROUND(I431*H431,0)</f>
        <v>0</v>
      </c>
      <c r="BL431" s="16" t="s">
        <v>226</v>
      </c>
      <c r="BM431" s="201" t="s">
        <v>783</v>
      </c>
    </row>
    <row r="432" spans="1:65" s="13" customFormat="1">
      <c r="B432" s="203"/>
      <c r="C432" s="204"/>
      <c r="D432" s="205" t="s">
        <v>157</v>
      </c>
      <c r="E432" s="206" t="s">
        <v>1</v>
      </c>
      <c r="F432" s="207" t="s">
        <v>755</v>
      </c>
      <c r="G432" s="204"/>
      <c r="H432" s="208">
        <v>17.16</v>
      </c>
      <c r="I432" s="209"/>
      <c r="J432" s="204"/>
      <c r="K432" s="204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157</v>
      </c>
      <c r="AU432" s="214" t="s">
        <v>88</v>
      </c>
      <c r="AV432" s="13" t="s">
        <v>88</v>
      </c>
      <c r="AW432" s="13" t="s">
        <v>33</v>
      </c>
      <c r="AX432" s="13" t="s">
        <v>78</v>
      </c>
      <c r="AY432" s="214" t="s">
        <v>148</v>
      </c>
    </row>
    <row r="433" spans="1:65" s="13" customFormat="1">
      <c r="B433" s="203"/>
      <c r="C433" s="204"/>
      <c r="D433" s="205" t="s">
        <v>157</v>
      </c>
      <c r="E433" s="206" t="s">
        <v>1</v>
      </c>
      <c r="F433" s="207" t="s">
        <v>756</v>
      </c>
      <c r="G433" s="204"/>
      <c r="H433" s="208">
        <v>6.8520000000000003</v>
      </c>
      <c r="I433" s="209"/>
      <c r="J433" s="204"/>
      <c r="K433" s="204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157</v>
      </c>
      <c r="AU433" s="214" t="s">
        <v>88</v>
      </c>
      <c r="AV433" s="13" t="s">
        <v>88</v>
      </c>
      <c r="AW433" s="13" t="s">
        <v>33</v>
      </c>
      <c r="AX433" s="13" t="s">
        <v>78</v>
      </c>
      <c r="AY433" s="214" t="s">
        <v>148</v>
      </c>
    </row>
    <row r="434" spans="1:65" s="2" customFormat="1" ht="33" customHeight="1">
      <c r="A434" s="33"/>
      <c r="B434" s="34"/>
      <c r="C434" s="190" t="s">
        <v>784</v>
      </c>
      <c r="D434" s="190" t="s">
        <v>150</v>
      </c>
      <c r="E434" s="191" t="s">
        <v>785</v>
      </c>
      <c r="F434" s="192" t="s">
        <v>786</v>
      </c>
      <c r="G434" s="193" t="s">
        <v>153</v>
      </c>
      <c r="H434" s="194">
        <v>416.90600000000001</v>
      </c>
      <c r="I434" s="195"/>
      <c r="J434" s="196">
        <f>ROUND(I434*H434,0)</f>
        <v>0</v>
      </c>
      <c r="K434" s="192" t="s">
        <v>154</v>
      </c>
      <c r="L434" s="38"/>
      <c r="M434" s="197" t="s">
        <v>1</v>
      </c>
      <c r="N434" s="198" t="s">
        <v>44</v>
      </c>
      <c r="O434" s="70"/>
      <c r="P434" s="199">
        <f>O434*H434</f>
        <v>0</v>
      </c>
      <c r="Q434" s="199">
        <v>2.9E-4</v>
      </c>
      <c r="R434" s="199">
        <f>Q434*H434</f>
        <v>0.12090274000000001</v>
      </c>
      <c r="S434" s="199">
        <v>0</v>
      </c>
      <c r="T434" s="200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01" t="s">
        <v>226</v>
      </c>
      <c r="AT434" s="201" t="s">
        <v>150</v>
      </c>
      <c r="AU434" s="201" t="s">
        <v>88</v>
      </c>
      <c r="AY434" s="16" t="s">
        <v>148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6" t="s">
        <v>88</v>
      </c>
      <c r="BK434" s="202">
        <f>ROUND(I434*H434,0)</f>
        <v>0</v>
      </c>
      <c r="BL434" s="16" t="s">
        <v>226</v>
      </c>
      <c r="BM434" s="201" t="s">
        <v>787</v>
      </c>
    </row>
    <row r="435" spans="1:65" s="13" customFormat="1">
      <c r="B435" s="203"/>
      <c r="C435" s="204"/>
      <c r="D435" s="205" t="s">
        <v>157</v>
      </c>
      <c r="E435" s="206" t="s">
        <v>1</v>
      </c>
      <c r="F435" s="207" t="s">
        <v>788</v>
      </c>
      <c r="G435" s="204"/>
      <c r="H435" s="208">
        <v>382.00599999999997</v>
      </c>
      <c r="I435" s="209"/>
      <c r="J435" s="204"/>
      <c r="K435" s="204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157</v>
      </c>
      <c r="AU435" s="214" t="s">
        <v>88</v>
      </c>
      <c r="AV435" s="13" t="s">
        <v>88</v>
      </c>
      <c r="AW435" s="13" t="s">
        <v>33</v>
      </c>
      <c r="AX435" s="13" t="s">
        <v>78</v>
      </c>
      <c r="AY435" s="214" t="s">
        <v>148</v>
      </c>
    </row>
    <row r="436" spans="1:65" s="13" customFormat="1">
      <c r="B436" s="203"/>
      <c r="C436" s="204"/>
      <c r="D436" s="205" t="s">
        <v>157</v>
      </c>
      <c r="E436" s="206" t="s">
        <v>1</v>
      </c>
      <c r="F436" s="207" t="s">
        <v>789</v>
      </c>
      <c r="G436" s="204"/>
      <c r="H436" s="208">
        <v>16</v>
      </c>
      <c r="I436" s="209"/>
      <c r="J436" s="204"/>
      <c r="K436" s="204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157</v>
      </c>
      <c r="AU436" s="214" t="s">
        <v>88</v>
      </c>
      <c r="AV436" s="13" t="s">
        <v>88</v>
      </c>
      <c r="AW436" s="13" t="s">
        <v>33</v>
      </c>
      <c r="AX436" s="13" t="s">
        <v>78</v>
      </c>
      <c r="AY436" s="214" t="s">
        <v>148</v>
      </c>
    </row>
    <row r="437" spans="1:65" s="13" customFormat="1">
      <c r="B437" s="203"/>
      <c r="C437" s="204"/>
      <c r="D437" s="205" t="s">
        <v>157</v>
      </c>
      <c r="E437" s="206" t="s">
        <v>1</v>
      </c>
      <c r="F437" s="207" t="s">
        <v>790</v>
      </c>
      <c r="G437" s="204"/>
      <c r="H437" s="208">
        <v>18.899999999999999</v>
      </c>
      <c r="I437" s="209"/>
      <c r="J437" s="204"/>
      <c r="K437" s="204"/>
      <c r="L437" s="210"/>
      <c r="M437" s="211"/>
      <c r="N437" s="212"/>
      <c r="O437" s="212"/>
      <c r="P437" s="212"/>
      <c r="Q437" s="212"/>
      <c r="R437" s="212"/>
      <c r="S437" s="212"/>
      <c r="T437" s="213"/>
      <c r="AT437" s="214" t="s">
        <v>157</v>
      </c>
      <c r="AU437" s="214" t="s">
        <v>88</v>
      </c>
      <c r="AV437" s="13" t="s">
        <v>88</v>
      </c>
      <c r="AW437" s="13" t="s">
        <v>33</v>
      </c>
      <c r="AX437" s="13" t="s">
        <v>78</v>
      </c>
      <c r="AY437" s="214" t="s">
        <v>148</v>
      </c>
    </row>
    <row r="438" spans="1:65" s="2" customFormat="1" ht="24.15" customHeight="1">
      <c r="A438" s="33"/>
      <c r="B438" s="34"/>
      <c r="C438" s="215" t="s">
        <v>791</v>
      </c>
      <c r="D438" s="215" t="s">
        <v>262</v>
      </c>
      <c r="E438" s="216" t="s">
        <v>792</v>
      </c>
      <c r="F438" s="217" t="s">
        <v>793</v>
      </c>
      <c r="G438" s="218" t="s">
        <v>153</v>
      </c>
      <c r="H438" s="219">
        <v>529.10199999999998</v>
      </c>
      <c r="I438" s="220"/>
      <c r="J438" s="221">
        <f>ROUND(I438*H438,0)</f>
        <v>0</v>
      </c>
      <c r="K438" s="217" t="s">
        <v>154</v>
      </c>
      <c r="L438" s="222"/>
      <c r="M438" s="223" t="s">
        <v>1</v>
      </c>
      <c r="N438" s="224" t="s">
        <v>44</v>
      </c>
      <c r="O438" s="70"/>
      <c r="P438" s="199">
        <f>O438*H438</f>
        <v>0</v>
      </c>
      <c r="Q438" s="199">
        <v>1.9E-3</v>
      </c>
      <c r="R438" s="199">
        <f>Q438*H438</f>
        <v>1.0052938</v>
      </c>
      <c r="S438" s="199">
        <v>0</v>
      </c>
      <c r="T438" s="200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01" t="s">
        <v>307</v>
      </c>
      <c r="AT438" s="201" t="s">
        <v>262</v>
      </c>
      <c r="AU438" s="201" t="s">
        <v>88</v>
      </c>
      <c r="AY438" s="16" t="s">
        <v>148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6" t="s">
        <v>88</v>
      </c>
      <c r="BK438" s="202">
        <f>ROUND(I438*H438,0)</f>
        <v>0</v>
      </c>
      <c r="BL438" s="16" t="s">
        <v>226</v>
      </c>
      <c r="BM438" s="201" t="s">
        <v>794</v>
      </c>
    </row>
    <row r="439" spans="1:65" s="13" customFormat="1">
      <c r="B439" s="203"/>
      <c r="C439" s="204"/>
      <c r="D439" s="205" t="s">
        <v>157</v>
      </c>
      <c r="E439" s="206" t="s">
        <v>1</v>
      </c>
      <c r="F439" s="207" t="s">
        <v>795</v>
      </c>
      <c r="G439" s="204"/>
      <c r="H439" s="208">
        <v>529.10199999999998</v>
      </c>
      <c r="I439" s="209"/>
      <c r="J439" s="204"/>
      <c r="K439" s="204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157</v>
      </c>
      <c r="AU439" s="214" t="s">
        <v>88</v>
      </c>
      <c r="AV439" s="13" t="s">
        <v>88</v>
      </c>
      <c r="AW439" s="13" t="s">
        <v>33</v>
      </c>
      <c r="AX439" s="13" t="s">
        <v>78</v>
      </c>
      <c r="AY439" s="214" t="s">
        <v>148</v>
      </c>
    </row>
    <row r="440" spans="1:65" s="2" customFormat="1" ht="24.15" customHeight="1">
      <c r="A440" s="33"/>
      <c r="B440" s="34"/>
      <c r="C440" s="190" t="s">
        <v>796</v>
      </c>
      <c r="D440" s="190" t="s">
        <v>150</v>
      </c>
      <c r="E440" s="191" t="s">
        <v>797</v>
      </c>
      <c r="F440" s="192" t="s">
        <v>798</v>
      </c>
      <c r="G440" s="193" t="s">
        <v>153</v>
      </c>
      <c r="H440" s="194">
        <v>440.91800000000001</v>
      </c>
      <c r="I440" s="195"/>
      <c r="J440" s="196">
        <f>ROUND(I440*H440,0)</f>
        <v>0</v>
      </c>
      <c r="K440" s="192" t="s">
        <v>154</v>
      </c>
      <c r="L440" s="38"/>
      <c r="M440" s="197" t="s">
        <v>1</v>
      </c>
      <c r="N440" s="198" t="s">
        <v>44</v>
      </c>
      <c r="O440" s="70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01" t="s">
        <v>226</v>
      </c>
      <c r="AT440" s="201" t="s">
        <v>150</v>
      </c>
      <c r="AU440" s="201" t="s">
        <v>88</v>
      </c>
      <c r="AY440" s="16" t="s">
        <v>148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6" t="s">
        <v>88</v>
      </c>
      <c r="BK440" s="202">
        <f>ROUND(I440*H440,0)</f>
        <v>0</v>
      </c>
      <c r="BL440" s="16" t="s">
        <v>226</v>
      </c>
      <c r="BM440" s="201" t="s">
        <v>799</v>
      </c>
    </row>
    <row r="441" spans="1:65" s="13" customFormat="1">
      <c r="B441" s="203"/>
      <c r="C441" s="204"/>
      <c r="D441" s="205" t="s">
        <v>157</v>
      </c>
      <c r="E441" s="206" t="s">
        <v>1</v>
      </c>
      <c r="F441" s="207" t="s">
        <v>800</v>
      </c>
      <c r="G441" s="204"/>
      <c r="H441" s="208">
        <v>440.91800000000001</v>
      </c>
      <c r="I441" s="209"/>
      <c r="J441" s="204"/>
      <c r="K441" s="204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157</v>
      </c>
      <c r="AU441" s="214" t="s">
        <v>88</v>
      </c>
      <c r="AV441" s="13" t="s">
        <v>88</v>
      </c>
      <c r="AW441" s="13" t="s">
        <v>33</v>
      </c>
      <c r="AX441" s="13" t="s">
        <v>78</v>
      </c>
      <c r="AY441" s="214" t="s">
        <v>148</v>
      </c>
    </row>
    <row r="442" spans="1:65" s="2" customFormat="1" ht="24.15" customHeight="1">
      <c r="A442" s="33"/>
      <c r="B442" s="34"/>
      <c r="C442" s="215" t="s">
        <v>801</v>
      </c>
      <c r="D442" s="215" t="s">
        <v>262</v>
      </c>
      <c r="E442" s="216" t="s">
        <v>802</v>
      </c>
      <c r="F442" s="217" t="s">
        <v>803</v>
      </c>
      <c r="G442" s="218" t="s">
        <v>153</v>
      </c>
      <c r="H442" s="219">
        <v>529.10199999999998</v>
      </c>
      <c r="I442" s="220"/>
      <c r="J442" s="221">
        <f>ROUND(I442*H442,0)</f>
        <v>0</v>
      </c>
      <c r="K442" s="217" t="s">
        <v>154</v>
      </c>
      <c r="L442" s="222"/>
      <c r="M442" s="223" t="s">
        <v>1</v>
      </c>
      <c r="N442" s="224" t="s">
        <v>44</v>
      </c>
      <c r="O442" s="70"/>
      <c r="P442" s="199">
        <f>O442*H442</f>
        <v>0</v>
      </c>
      <c r="Q442" s="199">
        <v>2.5000000000000001E-4</v>
      </c>
      <c r="R442" s="199">
        <f>Q442*H442</f>
        <v>0.13227549999999999</v>
      </c>
      <c r="S442" s="199">
        <v>0</v>
      </c>
      <c r="T442" s="200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01" t="s">
        <v>307</v>
      </c>
      <c r="AT442" s="201" t="s">
        <v>262</v>
      </c>
      <c r="AU442" s="201" t="s">
        <v>88</v>
      </c>
      <c r="AY442" s="16" t="s">
        <v>148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6" t="s">
        <v>88</v>
      </c>
      <c r="BK442" s="202">
        <f>ROUND(I442*H442,0)</f>
        <v>0</v>
      </c>
      <c r="BL442" s="16" t="s">
        <v>226</v>
      </c>
      <c r="BM442" s="201" t="s">
        <v>804</v>
      </c>
    </row>
    <row r="443" spans="1:65" s="2" customFormat="1" ht="24.15" customHeight="1">
      <c r="A443" s="33"/>
      <c r="B443" s="34"/>
      <c r="C443" s="190" t="s">
        <v>805</v>
      </c>
      <c r="D443" s="190" t="s">
        <v>150</v>
      </c>
      <c r="E443" s="191" t="s">
        <v>806</v>
      </c>
      <c r="F443" s="192" t="s">
        <v>807</v>
      </c>
      <c r="G443" s="193" t="s">
        <v>178</v>
      </c>
      <c r="H443" s="194">
        <v>1.5509999999999999</v>
      </c>
      <c r="I443" s="195"/>
      <c r="J443" s="196">
        <f>ROUND(I443*H443,0)</f>
        <v>0</v>
      </c>
      <c r="K443" s="192" t="s">
        <v>154</v>
      </c>
      <c r="L443" s="38"/>
      <c r="M443" s="197" t="s">
        <v>1</v>
      </c>
      <c r="N443" s="198" t="s">
        <v>44</v>
      </c>
      <c r="O443" s="70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01" t="s">
        <v>226</v>
      </c>
      <c r="AT443" s="201" t="s">
        <v>150</v>
      </c>
      <c r="AU443" s="201" t="s">
        <v>88</v>
      </c>
      <c r="AY443" s="16" t="s">
        <v>148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6" t="s">
        <v>88</v>
      </c>
      <c r="BK443" s="202">
        <f>ROUND(I443*H443,0)</f>
        <v>0</v>
      </c>
      <c r="BL443" s="16" t="s">
        <v>226</v>
      </c>
      <c r="BM443" s="201" t="s">
        <v>808</v>
      </c>
    </row>
    <row r="444" spans="1:65" s="12" customFormat="1" ht="22.95" customHeight="1">
      <c r="B444" s="174"/>
      <c r="C444" s="175"/>
      <c r="D444" s="176" t="s">
        <v>77</v>
      </c>
      <c r="E444" s="188" t="s">
        <v>809</v>
      </c>
      <c r="F444" s="188" t="s">
        <v>810</v>
      </c>
      <c r="G444" s="175"/>
      <c r="H444" s="175"/>
      <c r="I444" s="178"/>
      <c r="J444" s="189">
        <f>BK444</f>
        <v>0</v>
      </c>
      <c r="K444" s="175"/>
      <c r="L444" s="180"/>
      <c r="M444" s="181"/>
      <c r="N444" s="182"/>
      <c r="O444" s="182"/>
      <c r="P444" s="183">
        <f>SUM(P445:P449)</f>
        <v>0</v>
      </c>
      <c r="Q444" s="182"/>
      <c r="R444" s="183">
        <f>SUM(R445:R449)</f>
        <v>2.02654048</v>
      </c>
      <c r="S444" s="182"/>
      <c r="T444" s="184">
        <f>SUM(T445:T449)</f>
        <v>0</v>
      </c>
      <c r="AR444" s="185" t="s">
        <v>88</v>
      </c>
      <c r="AT444" s="186" t="s">
        <v>77</v>
      </c>
      <c r="AU444" s="186" t="s">
        <v>8</v>
      </c>
      <c r="AY444" s="185" t="s">
        <v>148</v>
      </c>
      <c r="BK444" s="187">
        <f>SUM(BK445:BK449)</f>
        <v>0</v>
      </c>
    </row>
    <row r="445" spans="1:65" s="2" customFormat="1" ht="33" customHeight="1">
      <c r="A445" s="33"/>
      <c r="B445" s="34"/>
      <c r="C445" s="190" t="s">
        <v>811</v>
      </c>
      <c r="D445" s="190" t="s">
        <v>150</v>
      </c>
      <c r="E445" s="191" t="s">
        <v>812</v>
      </c>
      <c r="F445" s="192" t="s">
        <v>813</v>
      </c>
      <c r="G445" s="193" t="s">
        <v>153</v>
      </c>
      <c r="H445" s="194">
        <v>382.00599999999997</v>
      </c>
      <c r="I445" s="195"/>
      <c r="J445" s="196">
        <f>ROUND(I445*H445,0)</f>
        <v>0</v>
      </c>
      <c r="K445" s="192" t="s">
        <v>154</v>
      </c>
      <c r="L445" s="38"/>
      <c r="M445" s="197" t="s">
        <v>1</v>
      </c>
      <c r="N445" s="198" t="s">
        <v>44</v>
      </c>
      <c r="O445" s="70"/>
      <c r="P445" s="199">
        <f>O445*H445</f>
        <v>0</v>
      </c>
      <c r="Q445" s="199">
        <v>5.8E-4</v>
      </c>
      <c r="R445" s="199">
        <f>Q445*H445</f>
        <v>0.22156347999999998</v>
      </c>
      <c r="S445" s="199">
        <v>0</v>
      </c>
      <c r="T445" s="200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01" t="s">
        <v>226</v>
      </c>
      <c r="AT445" s="201" t="s">
        <v>150</v>
      </c>
      <c r="AU445" s="201" t="s">
        <v>88</v>
      </c>
      <c r="AY445" s="16" t="s">
        <v>148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6" t="s">
        <v>88</v>
      </c>
      <c r="BK445" s="202">
        <f>ROUND(I445*H445,0)</f>
        <v>0</v>
      </c>
      <c r="BL445" s="16" t="s">
        <v>226</v>
      </c>
      <c r="BM445" s="201" t="s">
        <v>814</v>
      </c>
    </row>
    <row r="446" spans="1:65" s="13" customFormat="1">
      <c r="B446" s="203"/>
      <c r="C446" s="204"/>
      <c r="D446" s="205" t="s">
        <v>157</v>
      </c>
      <c r="E446" s="206" t="s">
        <v>1</v>
      </c>
      <c r="F446" s="207" t="s">
        <v>788</v>
      </c>
      <c r="G446" s="204"/>
      <c r="H446" s="208">
        <v>382.00599999999997</v>
      </c>
      <c r="I446" s="209"/>
      <c r="J446" s="204"/>
      <c r="K446" s="204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157</v>
      </c>
      <c r="AU446" s="214" t="s">
        <v>88</v>
      </c>
      <c r="AV446" s="13" t="s">
        <v>88</v>
      </c>
      <c r="AW446" s="13" t="s">
        <v>33</v>
      </c>
      <c r="AX446" s="13" t="s">
        <v>78</v>
      </c>
      <c r="AY446" s="214" t="s">
        <v>148</v>
      </c>
    </row>
    <row r="447" spans="1:65" s="2" customFormat="1" ht="24.15" customHeight="1">
      <c r="A447" s="33"/>
      <c r="B447" s="34"/>
      <c r="C447" s="215" t="s">
        <v>815</v>
      </c>
      <c r="D447" s="215" t="s">
        <v>262</v>
      </c>
      <c r="E447" s="216" t="s">
        <v>816</v>
      </c>
      <c r="F447" s="217" t="s">
        <v>817</v>
      </c>
      <c r="G447" s="218" t="s">
        <v>153</v>
      </c>
      <c r="H447" s="219">
        <v>401.10599999999999</v>
      </c>
      <c r="I447" s="220"/>
      <c r="J447" s="221">
        <f>ROUND(I447*H447,0)</f>
        <v>0</v>
      </c>
      <c r="K447" s="217" t="s">
        <v>154</v>
      </c>
      <c r="L447" s="222"/>
      <c r="M447" s="223" t="s">
        <v>1</v>
      </c>
      <c r="N447" s="224" t="s">
        <v>44</v>
      </c>
      <c r="O447" s="70"/>
      <c r="P447" s="199">
        <f>O447*H447</f>
        <v>0</v>
      </c>
      <c r="Q447" s="199">
        <v>4.4999999999999997E-3</v>
      </c>
      <c r="R447" s="199">
        <f>Q447*H447</f>
        <v>1.8049769999999998</v>
      </c>
      <c r="S447" s="199">
        <v>0</v>
      </c>
      <c r="T447" s="200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201" t="s">
        <v>307</v>
      </c>
      <c r="AT447" s="201" t="s">
        <v>262</v>
      </c>
      <c r="AU447" s="201" t="s">
        <v>88</v>
      </c>
      <c r="AY447" s="16" t="s">
        <v>148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6" t="s">
        <v>88</v>
      </c>
      <c r="BK447" s="202">
        <f>ROUND(I447*H447,0)</f>
        <v>0</v>
      </c>
      <c r="BL447" s="16" t="s">
        <v>226</v>
      </c>
      <c r="BM447" s="201" t="s">
        <v>818</v>
      </c>
    </row>
    <row r="448" spans="1:65" s="13" customFormat="1">
      <c r="B448" s="203"/>
      <c r="C448" s="204"/>
      <c r="D448" s="205" t="s">
        <v>157</v>
      </c>
      <c r="E448" s="206" t="s">
        <v>1</v>
      </c>
      <c r="F448" s="207" t="s">
        <v>819</v>
      </c>
      <c r="G448" s="204"/>
      <c r="H448" s="208">
        <v>401.10599999999999</v>
      </c>
      <c r="I448" s="209"/>
      <c r="J448" s="204"/>
      <c r="K448" s="204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157</v>
      </c>
      <c r="AU448" s="214" t="s">
        <v>88</v>
      </c>
      <c r="AV448" s="13" t="s">
        <v>88</v>
      </c>
      <c r="AW448" s="13" t="s">
        <v>33</v>
      </c>
      <c r="AX448" s="13" t="s">
        <v>78</v>
      </c>
      <c r="AY448" s="214" t="s">
        <v>148</v>
      </c>
    </row>
    <row r="449" spans="1:65" s="2" customFormat="1" ht="24.15" customHeight="1">
      <c r="A449" s="33"/>
      <c r="B449" s="34"/>
      <c r="C449" s="190" t="s">
        <v>820</v>
      </c>
      <c r="D449" s="190" t="s">
        <v>150</v>
      </c>
      <c r="E449" s="191" t="s">
        <v>821</v>
      </c>
      <c r="F449" s="192" t="s">
        <v>822</v>
      </c>
      <c r="G449" s="193" t="s">
        <v>178</v>
      </c>
      <c r="H449" s="194">
        <v>2.0270000000000001</v>
      </c>
      <c r="I449" s="195"/>
      <c r="J449" s="196">
        <f>ROUND(I449*H449,0)</f>
        <v>0</v>
      </c>
      <c r="K449" s="192" t="s">
        <v>154</v>
      </c>
      <c r="L449" s="38"/>
      <c r="M449" s="197" t="s">
        <v>1</v>
      </c>
      <c r="N449" s="198" t="s">
        <v>44</v>
      </c>
      <c r="O449" s="70"/>
      <c r="P449" s="199">
        <f>O449*H449</f>
        <v>0</v>
      </c>
      <c r="Q449" s="199">
        <v>0</v>
      </c>
      <c r="R449" s="199">
        <f>Q449*H449</f>
        <v>0</v>
      </c>
      <c r="S449" s="199">
        <v>0</v>
      </c>
      <c r="T449" s="200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01" t="s">
        <v>226</v>
      </c>
      <c r="AT449" s="201" t="s">
        <v>150</v>
      </c>
      <c r="AU449" s="201" t="s">
        <v>88</v>
      </c>
      <c r="AY449" s="16" t="s">
        <v>148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6" t="s">
        <v>88</v>
      </c>
      <c r="BK449" s="202">
        <f>ROUND(I449*H449,0)</f>
        <v>0</v>
      </c>
      <c r="BL449" s="16" t="s">
        <v>226</v>
      </c>
      <c r="BM449" s="201" t="s">
        <v>823</v>
      </c>
    </row>
    <row r="450" spans="1:65" s="12" customFormat="1" ht="22.95" customHeight="1">
      <c r="B450" s="174"/>
      <c r="C450" s="175"/>
      <c r="D450" s="176" t="s">
        <v>77</v>
      </c>
      <c r="E450" s="188" t="s">
        <v>824</v>
      </c>
      <c r="F450" s="188" t="s">
        <v>825</v>
      </c>
      <c r="G450" s="175"/>
      <c r="H450" s="175"/>
      <c r="I450" s="178"/>
      <c r="J450" s="189">
        <f>BK450</f>
        <v>0</v>
      </c>
      <c r="K450" s="175"/>
      <c r="L450" s="180"/>
      <c r="M450" s="181"/>
      <c r="N450" s="182"/>
      <c r="O450" s="182"/>
      <c r="P450" s="183">
        <f>P451</f>
        <v>0</v>
      </c>
      <c r="Q450" s="182"/>
      <c r="R450" s="183">
        <f>R451</f>
        <v>0</v>
      </c>
      <c r="S450" s="182"/>
      <c r="T450" s="184">
        <f>T451</f>
        <v>0</v>
      </c>
      <c r="AR450" s="185" t="s">
        <v>88</v>
      </c>
      <c r="AT450" s="186" t="s">
        <v>77</v>
      </c>
      <c r="AU450" s="186" t="s">
        <v>8</v>
      </c>
      <c r="AY450" s="185" t="s">
        <v>148</v>
      </c>
      <c r="BK450" s="187">
        <f>BK451</f>
        <v>0</v>
      </c>
    </row>
    <row r="451" spans="1:65" s="2" customFormat="1" ht="24.15" customHeight="1">
      <c r="A451" s="33"/>
      <c r="B451" s="34"/>
      <c r="C451" s="190" t="s">
        <v>826</v>
      </c>
      <c r="D451" s="190" t="s">
        <v>150</v>
      </c>
      <c r="E451" s="191" t="s">
        <v>827</v>
      </c>
      <c r="F451" s="192" t="s">
        <v>828</v>
      </c>
      <c r="G451" s="193" t="s">
        <v>829</v>
      </c>
      <c r="H451" s="194">
        <v>1</v>
      </c>
      <c r="I451" s="195"/>
      <c r="J451" s="196">
        <f>ROUND(I451*H451,0)</f>
        <v>0</v>
      </c>
      <c r="K451" s="192" t="s">
        <v>1</v>
      </c>
      <c r="L451" s="38"/>
      <c r="M451" s="197" t="s">
        <v>1</v>
      </c>
      <c r="N451" s="198" t="s">
        <v>44</v>
      </c>
      <c r="O451" s="70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01" t="s">
        <v>226</v>
      </c>
      <c r="AT451" s="201" t="s">
        <v>150</v>
      </c>
      <c r="AU451" s="201" t="s">
        <v>88</v>
      </c>
      <c r="AY451" s="16" t="s">
        <v>148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6" t="s">
        <v>88</v>
      </c>
      <c r="BK451" s="202">
        <f>ROUND(I451*H451,0)</f>
        <v>0</v>
      </c>
      <c r="BL451" s="16" t="s">
        <v>226</v>
      </c>
      <c r="BM451" s="201" t="s">
        <v>830</v>
      </c>
    </row>
    <row r="452" spans="1:65" s="12" customFormat="1" ht="22.95" customHeight="1">
      <c r="B452" s="174"/>
      <c r="C452" s="175"/>
      <c r="D452" s="176" t="s">
        <v>77</v>
      </c>
      <c r="E452" s="188" t="s">
        <v>831</v>
      </c>
      <c r="F452" s="188" t="s">
        <v>832</v>
      </c>
      <c r="G452" s="175"/>
      <c r="H452" s="175"/>
      <c r="I452" s="178"/>
      <c r="J452" s="189">
        <f>BK452</f>
        <v>0</v>
      </c>
      <c r="K452" s="175"/>
      <c r="L452" s="180"/>
      <c r="M452" s="181"/>
      <c r="N452" s="182"/>
      <c r="O452" s="182"/>
      <c r="P452" s="183">
        <f>SUM(P453:P460)</f>
        <v>0</v>
      </c>
      <c r="Q452" s="182"/>
      <c r="R452" s="183">
        <f>SUM(R453:R460)</f>
        <v>0.80987615000000002</v>
      </c>
      <c r="S452" s="182"/>
      <c r="T452" s="184">
        <f>SUM(T453:T460)</f>
        <v>0.99456</v>
      </c>
      <c r="AR452" s="185" t="s">
        <v>88</v>
      </c>
      <c r="AT452" s="186" t="s">
        <v>77</v>
      </c>
      <c r="AU452" s="186" t="s">
        <v>8</v>
      </c>
      <c r="AY452" s="185" t="s">
        <v>148</v>
      </c>
      <c r="BK452" s="187">
        <f>SUM(BK453:BK460)</f>
        <v>0</v>
      </c>
    </row>
    <row r="453" spans="1:65" s="2" customFormat="1" ht="16.5" customHeight="1">
      <c r="A453" s="33"/>
      <c r="B453" s="34"/>
      <c r="C453" s="190" t="s">
        <v>833</v>
      </c>
      <c r="D453" s="190" t="s">
        <v>150</v>
      </c>
      <c r="E453" s="191" t="s">
        <v>834</v>
      </c>
      <c r="F453" s="192" t="s">
        <v>835</v>
      </c>
      <c r="G453" s="193" t="s">
        <v>199</v>
      </c>
      <c r="H453" s="194">
        <v>124.32</v>
      </c>
      <c r="I453" s="195"/>
      <c r="J453" s="196">
        <f>ROUND(I453*H453,0)</f>
        <v>0</v>
      </c>
      <c r="K453" s="192" t="s">
        <v>154</v>
      </c>
      <c r="L453" s="38"/>
      <c r="M453" s="197" t="s">
        <v>1</v>
      </c>
      <c r="N453" s="198" t="s">
        <v>44</v>
      </c>
      <c r="O453" s="70"/>
      <c r="P453" s="199">
        <f>O453*H453</f>
        <v>0</v>
      </c>
      <c r="Q453" s="199">
        <v>0</v>
      </c>
      <c r="R453" s="199">
        <f>Q453*H453</f>
        <v>0</v>
      </c>
      <c r="S453" s="199">
        <v>8.0000000000000002E-3</v>
      </c>
      <c r="T453" s="200">
        <f>S453*H453</f>
        <v>0.99456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01" t="s">
        <v>226</v>
      </c>
      <c r="AT453" s="201" t="s">
        <v>150</v>
      </c>
      <c r="AU453" s="201" t="s">
        <v>88</v>
      </c>
      <c r="AY453" s="16" t="s">
        <v>148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6" t="s">
        <v>88</v>
      </c>
      <c r="BK453" s="202">
        <f>ROUND(I453*H453,0)</f>
        <v>0</v>
      </c>
      <c r="BL453" s="16" t="s">
        <v>226</v>
      </c>
      <c r="BM453" s="201" t="s">
        <v>836</v>
      </c>
    </row>
    <row r="454" spans="1:65" s="13" customFormat="1">
      <c r="B454" s="203"/>
      <c r="C454" s="204"/>
      <c r="D454" s="205" t="s">
        <v>157</v>
      </c>
      <c r="E454" s="206" t="s">
        <v>1</v>
      </c>
      <c r="F454" s="207" t="s">
        <v>837</v>
      </c>
      <c r="G454" s="204"/>
      <c r="H454" s="208">
        <v>124.32</v>
      </c>
      <c r="I454" s="209"/>
      <c r="J454" s="204"/>
      <c r="K454" s="204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157</v>
      </c>
      <c r="AU454" s="214" t="s">
        <v>88</v>
      </c>
      <c r="AV454" s="13" t="s">
        <v>88</v>
      </c>
      <c r="AW454" s="13" t="s">
        <v>33</v>
      </c>
      <c r="AX454" s="13" t="s">
        <v>78</v>
      </c>
      <c r="AY454" s="214" t="s">
        <v>148</v>
      </c>
    </row>
    <row r="455" spans="1:65" s="2" customFormat="1" ht="37.950000000000003" customHeight="1">
      <c r="A455" s="33"/>
      <c r="B455" s="34"/>
      <c r="C455" s="190" t="s">
        <v>838</v>
      </c>
      <c r="D455" s="190" t="s">
        <v>150</v>
      </c>
      <c r="E455" s="191" t="s">
        <v>839</v>
      </c>
      <c r="F455" s="192" t="s">
        <v>840</v>
      </c>
      <c r="G455" s="193" t="s">
        <v>153</v>
      </c>
      <c r="H455" s="194">
        <v>48.764000000000003</v>
      </c>
      <c r="I455" s="195"/>
      <c r="J455" s="196">
        <f>ROUND(I455*H455,0)</f>
        <v>0</v>
      </c>
      <c r="K455" s="192" t="s">
        <v>1</v>
      </c>
      <c r="L455" s="38"/>
      <c r="M455" s="197" t="s">
        <v>1</v>
      </c>
      <c r="N455" s="198" t="s">
        <v>44</v>
      </c>
      <c r="O455" s="70"/>
      <c r="P455" s="199">
        <f>O455*H455</f>
        <v>0</v>
      </c>
      <c r="Q455" s="199">
        <v>1.5789999999999998E-2</v>
      </c>
      <c r="R455" s="199">
        <f>Q455*H455</f>
        <v>0.76998356000000001</v>
      </c>
      <c r="S455" s="199">
        <v>0</v>
      </c>
      <c r="T455" s="200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01" t="s">
        <v>226</v>
      </c>
      <c r="AT455" s="201" t="s">
        <v>150</v>
      </c>
      <c r="AU455" s="201" t="s">
        <v>88</v>
      </c>
      <c r="AY455" s="16" t="s">
        <v>148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6" t="s">
        <v>88</v>
      </c>
      <c r="BK455" s="202">
        <f>ROUND(I455*H455,0)</f>
        <v>0</v>
      </c>
      <c r="BL455" s="16" t="s">
        <v>226</v>
      </c>
      <c r="BM455" s="201" t="s">
        <v>841</v>
      </c>
    </row>
    <row r="456" spans="1:65" s="13" customFormat="1">
      <c r="B456" s="203"/>
      <c r="C456" s="204"/>
      <c r="D456" s="205" t="s">
        <v>157</v>
      </c>
      <c r="E456" s="206" t="s">
        <v>1</v>
      </c>
      <c r="F456" s="207" t="s">
        <v>842</v>
      </c>
      <c r="G456" s="204"/>
      <c r="H456" s="208">
        <v>45.503999999999998</v>
      </c>
      <c r="I456" s="209"/>
      <c r="J456" s="204"/>
      <c r="K456" s="204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157</v>
      </c>
      <c r="AU456" s="214" t="s">
        <v>88</v>
      </c>
      <c r="AV456" s="13" t="s">
        <v>88</v>
      </c>
      <c r="AW456" s="13" t="s">
        <v>33</v>
      </c>
      <c r="AX456" s="13" t="s">
        <v>78</v>
      </c>
      <c r="AY456" s="214" t="s">
        <v>148</v>
      </c>
    </row>
    <row r="457" spans="1:65" s="13" customFormat="1">
      <c r="B457" s="203"/>
      <c r="C457" s="204"/>
      <c r="D457" s="205" t="s">
        <v>157</v>
      </c>
      <c r="E457" s="206" t="s">
        <v>1</v>
      </c>
      <c r="F457" s="207" t="s">
        <v>843</v>
      </c>
      <c r="G457" s="204"/>
      <c r="H457" s="208">
        <v>3.26</v>
      </c>
      <c r="I457" s="209"/>
      <c r="J457" s="204"/>
      <c r="K457" s="204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157</v>
      </c>
      <c r="AU457" s="214" t="s">
        <v>88</v>
      </c>
      <c r="AV457" s="13" t="s">
        <v>88</v>
      </c>
      <c r="AW457" s="13" t="s">
        <v>33</v>
      </c>
      <c r="AX457" s="13" t="s">
        <v>78</v>
      </c>
      <c r="AY457" s="214" t="s">
        <v>148</v>
      </c>
    </row>
    <row r="458" spans="1:65" s="2" customFormat="1" ht="24.15" customHeight="1">
      <c r="A458" s="33"/>
      <c r="B458" s="34"/>
      <c r="C458" s="190" t="s">
        <v>844</v>
      </c>
      <c r="D458" s="190" t="s">
        <v>150</v>
      </c>
      <c r="E458" s="191" t="s">
        <v>845</v>
      </c>
      <c r="F458" s="192" t="s">
        <v>846</v>
      </c>
      <c r="G458" s="193" t="s">
        <v>165</v>
      </c>
      <c r="H458" s="194">
        <v>1.7070000000000001</v>
      </c>
      <c r="I458" s="195"/>
      <c r="J458" s="196">
        <f>ROUND(I458*H458,0)</f>
        <v>0</v>
      </c>
      <c r="K458" s="192" t="s">
        <v>154</v>
      </c>
      <c r="L458" s="38"/>
      <c r="M458" s="197" t="s">
        <v>1</v>
      </c>
      <c r="N458" s="198" t="s">
        <v>44</v>
      </c>
      <c r="O458" s="70"/>
      <c r="P458" s="199">
        <f>O458*H458</f>
        <v>0</v>
      </c>
      <c r="Q458" s="199">
        <v>2.3369999999999998E-2</v>
      </c>
      <c r="R458" s="199">
        <f>Q458*H458</f>
        <v>3.9892589999999999E-2</v>
      </c>
      <c r="S458" s="199">
        <v>0</v>
      </c>
      <c r="T458" s="200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01" t="s">
        <v>226</v>
      </c>
      <c r="AT458" s="201" t="s">
        <v>150</v>
      </c>
      <c r="AU458" s="201" t="s">
        <v>88</v>
      </c>
      <c r="AY458" s="16" t="s">
        <v>148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6" t="s">
        <v>88</v>
      </c>
      <c r="BK458" s="202">
        <f>ROUND(I458*H458,0)</f>
        <v>0</v>
      </c>
      <c r="BL458" s="16" t="s">
        <v>226</v>
      </c>
      <c r="BM458" s="201" t="s">
        <v>847</v>
      </c>
    </row>
    <row r="459" spans="1:65" s="13" customFormat="1">
      <c r="B459" s="203"/>
      <c r="C459" s="204"/>
      <c r="D459" s="205" t="s">
        <v>157</v>
      </c>
      <c r="E459" s="206" t="s">
        <v>1</v>
      </c>
      <c r="F459" s="207" t="s">
        <v>848</v>
      </c>
      <c r="G459" s="204"/>
      <c r="H459" s="208">
        <v>1.7070000000000001</v>
      </c>
      <c r="I459" s="209"/>
      <c r="J459" s="204"/>
      <c r="K459" s="204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157</v>
      </c>
      <c r="AU459" s="214" t="s">
        <v>88</v>
      </c>
      <c r="AV459" s="13" t="s">
        <v>88</v>
      </c>
      <c r="AW459" s="13" t="s">
        <v>33</v>
      </c>
      <c r="AX459" s="13" t="s">
        <v>78</v>
      </c>
      <c r="AY459" s="214" t="s">
        <v>148</v>
      </c>
    </row>
    <row r="460" spans="1:65" s="2" customFormat="1" ht="24.15" customHeight="1">
      <c r="A460" s="33"/>
      <c r="B460" s="34"/>
      <c r="C460" s="190" t="s">
        <v>849</v>
      </c>
      <c r="D460" s="190" t="s">
        <v>150</v>
      </c>
      <c r="E460" s="191" t="s">
        <v>850</v>
      </c>
      <c r="F460" s="192" t="s">
        <v>851</v>
      </c>
      <c r="G460" s="193" t="s">
        <v>178</v>
      </c>
      <c r="H460" s="194">
        <v>0.81</v>
      </c>
      <c r="I460" s="195"/>
      <c r="J460" s="196">
        <f>ROUND(I460*H460,0)</f>
        <v>0</v>
      </c>
      <c r="K460" s="192" t="s">
        <v>154</v>
      </c>
      <c r="L460" s="38"/>
      <c r="M460" s="197" t="s">
        <v>1</v>
      </c>
      <c r="N460" s="198" t="s">
        <v>44</v>
      </c>
      <c r="O460" s="70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01" t="s">
        <v>226</v>
      </c>
      <c r="AT460" s="201" t="s">
        <v>150</v>
      </c>
      <c r="AU460" s="201" t="s">
        <v>88</v>
      </c>
      <c r="AY460" s="16" t="s">
        <v>148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6" t="s">
        <v>88</v>
      </c>
      <c r="BK460" s="202">
        <f>ROUND(I460*H460,0)</f>
        <v>0</v>
      </c>
      <c r="BL460" s="16" t="s">
        <v>226</v>
      </c>
      <c r="BM460" s="201" t="s">
        <v>852</v>
      </c>
    </row>
    <row r="461" spans="1:65" s="12" customFormat="1" ht="22.95" customHeight="1">
      <c r="B461" s="174"/>
      <c r="C461" s="175"/>
      <c r="D461" s="176" t="s">
        <v>77</v>
      </c>
      <c r="E461" s="188" t="s">
        <v>853</v>
      </c>
      <c r="F461" s="188" t="s">
        <v>854</v>
      </c>
      <c r="G461" s="175"/>
      <c r="H461" s="175"/>
      <c r="I461" s="178"/>
      <c r="J461" s="189">
        <f>BK461</f>
        <v>0</v>
      </c>
      <c r="K461" s="175"/>
      <c r="L461" s="180"/>
      <c r="M461" s="181"/>
      <c r="N461" s="182"/>
      <c r="O461" s="182"/>
      <c r="P461" s="183">
        <f>SUM(P462:P503)</f>
        <v>0</v>
      </c>
      <c r="Q461" s="182"/>
      <c r="R461" s="183">
        <f>SUM(R462:R503)</f>
        <v>0.46148600000000001</v>
      </c>
      <c r="S461" s="182"/>
      <c r="T461" s="184">
        <f>SUM(T462:T503)</f>
        <v>1.1239368000000001</v>
      </c>
      <c r="AR461" s="185" t="s">
        <v>88</v>
      </c>
      <c r="AT461" s="186" t="s">
        <v>77</v>
      </c>
      <c r="AU461" s="186" t="s">
        <v>8</v>
      </c>
      <c r="AY461" s="185" t="s">
        <v>148</v>
      </c>
      <c r="BK461" s="187">
        <f>SUM(BK462:BK503)</f>
        <v>0</v>
      </c>
    </row>
    <row r="462" spans="1:65" s="2" customFormat="1" ht="16.5" customHeight="1">
      <c r="A462" s="33"/>
      <c r="B462" s="34"/>
      <c r="C462" s="190" t="s">
        <v>855</v>
      </c>
      <c r="D462" s="190" t="s">
        <v>150</v>
      </c>
      <c r="E462" s="191" t="s">
        <v>856</v>
      </c>
      <c r="F462" s="192" t="s">
        <v>857</v>
      </c>
      <c r="G462" s="193" t="s">
        <v>153</v>
      </c>
      <c r="H462" s="194">
        <v>1.82</v>
      </c>
      <c r="I462" s="195"/>
      <c r="J462" s="196">
        <f>ROUND(I462*H462,0)</f>
        <v>0</v>
      </c>
      <c r="K462" s="192" t="s">
        <v>154</v>
      </c>
      <c r="L462" s="38"/>
      <c r="M462" s="197" t="s">
        <v>1</v>
      </c>
      <c r="N462" s="198" t="s">
        <v>44</v>
      </c>
      <c r="O462" s="70"/>
      <c r="P462" s="199">
        <f>O462*H462</f>
        <v>0</v>
      </c>
      <c r="Q462" s="199">
        <v>0</v>
      </c>
      <c r="R462" s="199">
        <f>Q462*H462</f>
        <v>0</v>
      </c>
      <c r="S462" s="199">
        <v>5.94E-3</v>
      </c>
      <c r="T462" s="200">
        <f>S462*H462</f>
        <v>1.0810800000000001E-2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01" t="s">
        <v>226</v>
      </c>
      <c r="AT462" s="201" t="s">
        <v>150</v>
      </c>
      <c r="AU462" s="201" t="s">
        <v>88</v>
      </c>
      <c r="AY462" s="16" t="s">
        <v>148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6" t="s">
        <v>88</v>
      </c>
      <c r="BK462" s="202">
        <f>ROUND(I462*H462,0)</f>
        <v>0</v>
      </c>
      <c r="BL462" s="16" t="s">
        <v>226</v>
      </c>
      <c r="BM462" s="201" t="s">
        <v>858</v>
      </c>
    </row>
    <row r="463" spans="1:65" s="13" customFormat="1">
      <c r="B463" s="203"/>
      <c r="C463" s="204"/>
      <c r="D463" s="205" t="s">
        <v>157</v>
      </c>
      <c r="E463" s="206" t="s">
        <v>1</v>
      </c>
      <c r="F463" s="207" t="s">
        <v>859</v>
      </c>
      <c r="G463" s="204"/>
      <c r="H463" s="208">
        <v>1.82</v>
      </c>
      <c r="I463" s="209"/>
      <c r="J463" s="204"/>
      <c r="K463" s="204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157</v>
      </c>
      <c r="AU463" s="214" t="s">
        <v>88</v>
      </c>
      <c r="AV463" s="13" t="s">
        <v>88</v>
      </c>
      <c r="AW463" s="13" t="s">
        <v>33</v>
      </c>
      <c r="AX463" s="13" t="s">
        <v>78</v>
      </c>
      <c r="AY463" s="214" t="s">
        <v>148</v>
      </c>
    </row>
    <row r="464" spans="1:65" s="2" customFormat="1" ht="24.15" customHeight="1">
      <c r="A464" s="33"/>
      <c r="B464" s="34"/>
      <c r="C464" s="190" t="s">
        <v>860</v>
      </c>
      <c r="D464" s="190" t="s">
        <v>150</v>
      </c>
      <c r="E464" s="191" t="s">
        <v>861</v>
      </c>
      <c r="F464" s="192" t="s">
        <v>862</v>
      </c>
      <c r="G464" s="193" t="s">
        <v>199</v>
      </c>
      <c r="H464" s="194">
        <v>102.4</v>
      </c>
      <c r="I464" s="195"/>
      <c r="J464" s="196">
        <f>ROUND(I464*H464,0)</f>
        <v>0</v>
      </c>
      <c r="K464" s="192" t="s">
        <v>154</v>
      </c>
      <c r="L464" s="38"/>
      <c r="M464" s="197" t="s">
        <v>1</v>
      </c>
      <c r="N464" s="198" t="s">
        <v>44</v>
      </c>
      <c r="O464" s="70"/>
      <c r="P464" s="199">
        <f>O464*H464</f>
        <v>0</v>
      </c>
      <c r="Q464" s="199">
        <v>0</v>
      </c>
      <c r="R464" s="199">
        <f>Q464*H464</f>
        <v>0</v>
      </c>
      <c r="S464" s="199">
        <v>1.7700000000000001E-3</v>
      </c>
      <c r="T464" s="200">
        <f>S464*H464</f>
        <v>0.18124800000000002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01" t="s">
        <v>226</v>
      </c>
      <c r="AT464" s="201" t="s">
        <v>150</v>
      </c>
      <c r="AU464" s="201" t="s">
        <v>88</v>
      </c>
      <c r="AY464" s="16" t="s">
        <v>148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6" t="s">
        <v>88</v>
      </c>
      <c r="BK464" s="202">
        <f>ROUND(I464*H464,0)</f>
        <v>0</v>
      </c>
      <c r="BL464" s="16" t="s">
        <v>226</v>
      </c>
      <c r="BM464" s="201" t="s">
        <v>863</v>
      </c>
    </row>
    <row r="465" spans="1:65" s="13" customFormat="1">
      <c r="B465" s="203"/>
      <c r="C465" s="204"/>
      <c r="D465" s="205" t="s">
        <v>157</v>
      </c>
      <c r="E465" s="206" t="s">
        <v>1</v>
      </c>
      <c r="F465" s="207" t="s">
        <v>864</v>
      </c>
      <c r="G465" s="204"/>
      <c r="H465" s="208">
        <v>102.4</v>
      </c>
      <c r="I465" s="209"/>
      <c r="J465" s="204"/>
      <c r="K465" s="204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157</v>
      </c>
      <c r="AU465" s="214" t="s">
        <v>88</v>
      </c>
      <c r="AV465" s="13" t="s">
        <v>88</v>
      </c>
      <c r="AW465" s="13" t="s">
        <v>33</v>
      </c>
      <c r="AX465" s="13" t="s">
        <v>78</v>
      </c>
      <c r="AY465" s="214" t="s">
        <v>148</v>
      </c>
    </row>
    <row r="466" spans="1:65" s="2" customFormat="1" ht="24.15" customHeight="1">
      <c r="A466" s="33"/>
      <c r="B466" s="34"/>
      <c r="C466" s="190" t="s">
        <v>865</v>
      </c>
      <c r="D466" s="190" t="s">
        <v>150</v>
      </c>
      <c r="E466" s="191" t="s">
        <v>866</v>
      </c>
      <c r="F466" s="192" t="s">
        <v>867</v>
      </c>
      <c r="G466" s="193" t="s">
        <v>199</v>
      </c>
      <c r="H466" s="194">
        <v>127.2</v>
      </c>
      <c r="I466" s="195"/>
      <c r="J466" s="196">
        <f>ROUND(I466*H466,0)</f>
        <v>0</v>
      </c>
      <c r="K466" s="192" t="s">
        <v>154</v>
      </c>
      <c r="L466" s="38"/>
      <c r="M466" s="197" t="s">
        <v>1</v>
      </c>
      <c r="N466" s="198" t="s">
        <v>44</v>
      </c>
      <c r="O466" s="70"/>
      <c r="P466" s="199">
        <f>O466*H466</f>
        <v>0</v>
      </c>
      <c r="Q466" s="199">
        <v>0</v>
      </c>
      <c r="R466" s="199">
        <f>Q466*H466</f>
        <v>0</v>
      </c>
      <c r="S466" s="199">
        <v>1.91E-3</v>
      </c>
      <c r="T466" s="200">
        <f>S466*H466</f>
        <v>0.242952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01" t="s">
        <v>226</v>
      </c>
      <c r="AT466" s="201" t="s">
        <v>150</v>
      </c>
      <c r="AU466" s="201" t="s">
        <v>88</v>
      </c>
      <c r="AY466" s="16" t="s">
        <v>148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6" t="s">
        <v>88</v>
      </c>
      <c r="BK466" s="202">
        <f>ROUND(I466*H466,0)</f>
        <v>0</v>
      </c>
      <c r="BL466" s="16" t="s">
        <v>226</v>
      </c>
      <c r="BM466" s="201" t="s">
        <v>868</v>
      </c>
    </row>
    <row r="467" spans="1:65" s="13" customFormat="1">
      <c r="B467" s="203"/>
      <c r="C467" s="204"/>
      <c r="D467" s="205" t="s">
        <v>157</v>
      </c>
      <c r="E467" s="206" t="s">
        <v>1</v>
      </c>
      <c r="F467" s="207" t="s">
        <v>869</v>
      </c>
      <c r="G467" s="204"/>
      <c r="H467" s="208">
        <v>13.04</v>
      </c>
      <c r="I467" s="209"/>
      <c r="J467" s="204"/>
      <c r="K467" s="204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157</v>
      </c>
      <c r="AU467" s="214" t="s">
        <v>88</v>
      </c>
      <c r="AV467" s="13" t="s">
        <v>88</v>
      </c>
      <c r="AW467" s="13" t="s">
        <v>33</v>
      </c>
      <c r="AX467" s="13" t="s">
        <v>78</v>
      </c>
      <c r="AY467" s="214" t="s">
        <v>148</v>
      </c>
    </row>
    <row r="468" spans="1:65" s="13" customFormat="1">
      <c r="B468" s="203"/>
      <c r="C468" s="204"/>
      <c r="D468" s="205" t="s">
        <v>157</v>
      </c>
      <c r="E468" s="206" t="s">
        <v>1</v>
      </c>
      <c r="F468" s="207" t="s">
        <v>870</v>
      </c>
      <c r="G468" s="204"/>
      <c r="H468" s="208">
        <v>114.16</v>
      </c>
      <c r="I468" s="209"/>
      <c r="J468" s="204"/>
      <c r="K468" s="204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157</v>
      </c>
      <c r="AU468" s="214" t="s">
        <v>88</v>
      </c>
      <c r="AV468" s="13" t="s">
        <v>88</v>
      </c>
      <c r="AW468" s="13" t="s">
        <v>33</v>
      </c>
      <c r="AX468" s="13" t="s">
        <v>78</v>
      </c>
      <c r="AY468" s="214" t="s">
        <v>148</v>
      </c>
    </row>
    <row r="469" spans="1:65" s="2" customFormat="1" ht="16.5" customHeight="1">
      <c r="A469" s="33"/>
      <c r="B469" s="34"/>
      <c r="C469" s="190" t="s">
        <v>871</v>
      </c>
      <c r="D469" s="190" t="s">
        <v>150</v>
      </c>
      <c r="E469" s="191" t="s">
        <v>872</v>
      </c>
      <c r="F469" s="192" t="s">
        <v>873</v>
      </c>
      <c r="G469" s="193" t="s">
        <v>199</v>
      </c>
      <c r="H469" s="194">
        <v>394.6</v>
      </c>
      <c r="I469" s="195"/>
      <c r="J469" s="196">
        <f>ROUND(I469*H469,0)</f>
        <v>0</v>
      </c>
      <c r="K469" s="192" t="s">
        <v>154</v>
      </c>
      <c r="L469" s="38"/>
      <c r="M469" s="197" t="s">
        <v>1</v>
      </c>
      <c r="N469" s="198" t="s">
        <v>44</v>
      </c>
      <c r="O469" s="70"/>
      <c r="P469" s="199">
        <f>O469*H469</f>
        <v>0</v>
      </c>
      <c r="Q469" s="199">
        <v>0</v>
      </c>
      <c r="R469" s="199">
        <f>Q469*H469</f>
        <v>0</v>
      </c>
      <c r="S469" s="199">
        <v>1.67E-3</v>
      </c>
      <c r="T469" s="200">
        <f>S469*H469</f>
        <v>0.65898200000000007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01" t="s">
        <v>226</v>
      </c>
      <c r="AT469" s="201" t="s">
        <v>150</v>
      </c>
      <c r="AU469" s="201" t="s">
        <v>88</v>
      </c>
      <c r="AY469" s="16" t="s">
        <v>148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6" t="s">
        <v>88</v>
      </c>
      <c r="BK469" s="202">
        <f>ROUND(I469*H469,0)</f>
        <v>0</v>
      </c>
      <c r="BL469" s="16" t="s">
        <v>226</v>
      </c>
      <c r="BM469" s="201" t="s">
        <v>874</v>
      </c>
    </row>
    <row r="470" spans="1:65" s="13" customFormat="1">
      <c r="B470" s="203"/>
      <c r="C470" s="204"/>
      <c r="D470" s="205" t="s">
        <v>157</v>
      </c>
      <c r="E470" s="206" t="s">
        <v>1</v>
      </c>
      <c r="F470" s="207" t="s">
        <v>875</v>
      </c>
      <c r="G470" s="204"/>
      <c r="H470" s="208">
        <v>240.8</v>
      </c>
      <c r="I470" s="209"/>
      <c r="J470" s="204"/>
      <c r="K470" s="204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157</v>
      </c>
      <c r="AU470" s="214" t="s">
        <v>88</v>
      </c>
      <c r="AV470" s="13" t="s">
        <v>88</v>
      </c>
      <c r="AW470" s="13" t="s">
        <v>33</v>
      </c>
      <c r="AX470" s="13" t="s">
        <v>78</v>
      </c>
      <c r="AY470" s="214" t="s">
        <v>148</v>
      </c>
    </row>
    <row r="471" spans="1:65" s="13" customFormat="1">
      <c r="B471" s="203"/>
      <c r="C471" s="204"/>
      <c r="D471" s="205" t="s">
        <v>157</v>
      </c>
      <c r="E471" s="206" t="s">
        <v>1</v>
      </c>
      <c r="F471" s="207" t="s">
        <v>876</v>
      </c>
      <c r="G471" s="204"/>
      <c r="H471" s="208">
        <v>88.2</v>
      </c>
      <c r="I471" s="209"/>
      <c r="J471" s="204"/>
      <c r="K471" s="204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157</v>
      </c>
      <c r="AU471" s="214" t="s">
        <v>88</v>
      </c>
      <c r="AV471" s="13" t="s">
        <v>88</v>
      </c>
      <c r="AW471" s="13" t="s">
        <v>33</v>
      </c>
      <c r="AX471" s="13" t="s">
        <v>78</v>
      </c>
      <c r="AY471" s="214" t="s">
        <v>148</v>
      </c>
    </row>
    <row r="472" spans="1:65" s="13" customFormat="1">
      <c r="B472" s="203"/>
      <c r="C472" s="204"/>
      <c r="D472" s="205" t="s">
        <v>157</v>
      </c>
      <c r="E472" s="206" t="s">
        <v>1</v>
      </c>
      <c r="F472" s="207" t="s">
        <v>877</v>
      </c>
      <c r="G472" s="204"/>
      <c r="H472" s="208">
        <v>65.599999999999994</v>
      </c>
      <c r="I472" s="209"/>
      <c r="J472" s="204"/>
      <c r="K472" s="204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157</v>
      </c>
      <c r="AU472" s="214" t="s">
        <v>88</v>
      </c>
      <c r="AV472" s="13" t="s">
        <v>88</v>
      </c>
      <c r="AW472" s="13" t="s">
        <v>33</v>
      </c>
      <c r="AX472" s="13" t="s">
        <v>78</v>
      </c>
      <c r="AY472" s="214" t="s">
        <v>148</v>
      </c>
    </row>
    <row r="473" spans="1:65" s="2" customFormat="1" ht="16.5" customHeight="1">
      <c r="A473" s="33"/>
      <c r="B473" s="34"/>
      <c r="C473" s="190" t="s">
        <v>878</v>
      </c>
      <c r="D473" s="190" t="s">
        <v>150</v>
      </c>
      <c r="E473" s="191" t="s">
        <v>879</v>
      </c>
      <c r="F473" s="192" t="s">
        <v>880</v>
      </c>
      <c r="G473" s="193" t="s">
        <v>199</v>
      </c>
      <c r="H473" s="194">
        <v>7.6</v>
      </c>
      <c r="I473" s="195"/>
      <c r="J473" s="196">
        <f>ROUND(I473*H473,0)</f>
        <v>0</v>
      </c>
      <c r="K473" s="192" t="s">
        <v>154</v>
      </c>
      <c r="L473" s="38"/>
      <c r="M473" s="197" t="s">
        <v>1</v>
      </c>
      <c r="N473" s="198" t="s">
        <v>44</v>
      </c>
      <c r="O473" s="70"/>
      <c r="P473" s="199">
        <f>O473*H473</f>
        <v>0</v>
      </c>
      <c r="Q473" s="199">
        <v>0</v>
      </c>
      <c r="R473" s="199">
        <f>Q473*H473</f>
        <v>0</v>
      </c>
      <c r="S473" s="199">
        <v>3.9399999999999999E-3</v>
      </c>
      <c r="T473" s="200">
        <f>S473*H473</f>
        <v>2.9943999999999998E-2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01" t="s">
        <v>226</v>
      </c>
      <c r="AT473" s="201" t="s">
        <v>150</v>
      </c>
      <c r="AU473" s="201" t="s">
        <v>88</v>
      </c>
      <c r="AY473" s="16" t="s">
        <v>148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6" t="s">
        <v>88</v>
      </c>
      <c r="BK473" s="202">
        <f>ROUND(I473*H473,0)</f>
        <v>0</v>
      </c>
      <c r="BL473" s="16" t="s">
        <v>226</v>
      </c>
      <c r="BM473" s="201" t="s">
        <v>881</v>
      </c>
    </row>
    <row r="474" spans="1:65" s="13" customFormat="1">
      <c r="B474" s="203"/>
      <c r="C474" s="204"/>
      <c r="D474" s="205" t="s">
        <v>157</v>
      </c>
      <c r="E474" s="206" t="s">
        <v>1</v>
      </c>
      <c r="F474" s="207" t="s">
        <v>882</v>
      </c>
      <c r="G474" s="204"/>
      <c r="H474" s="208">
        <v>7.6</v>
      </c>
      <c r="I474" s="209"/>
      <c r="J474" s="204"/>
      <c r="K474" s="204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157</v>
      </c>
      <c r="AU474" s="214" t="s">
        <v>88</v>
      </c>
      <c r="AV474" s="13" t="s">
        <v>88</v>
      </c>
      <c r="AW474" s="13" t="s">
        <v>33</v>
      </c>
      <c r="AX474" s="13" t="s">
        <v>78</v>
      </c>
      <c r="AY474" s="214" t="s">
        <v>148</v>
      </c>
    </row>
    <row r="475" spans="1:65" s="2" customFormat="1" ht="21.75" customHeight="1">
      <c r="A475" s="33"/>
      <c r="B475" s="34"/>
      <c r="C475" s="190" t="s">
        <v>883</v>
      </c>
      <c r="D475" s="190" t="s">
        <v>150</v>
      </c>
      <c r="E475" s="191" t="s">
        <v>884</v>
      </c>
      <c r="F475" s="192" t="s">
        <v>885</v>
      </c>
      <c r="G475" s="193" t="s">
        <v>199</v>
      </c>
      <c r="H475" s="194">
        <v>102.4</v>
      </c>
      <c r="I475" s="195"/>
      <c r="J475" s="196">
        <f>ROUND(I475*H475,0)</f>
        <v>0</v>
      </c>
      <c r="K475" s="192" t="s">
        <v>154</v>
      </c>
      <c r="L475" s="38"/>
      <c r="M475" s="197" t="s">
        <v>1</v>
      </c>
      <c r="N475" s="198" t="s">
        <v>44</v>
      </c>
      <c r="O475" s="70"/>
      <c r="P475" s="199">
        <f>O475*H475</f>
        <v>0</v>
      </c>
      <c r="Q475" s="199">
        <v>1.82E-3</v>
      </c>
      <c r="R475" s="199">
        <f>Q475*H475</f>
        <v>0.18636800000000001</v>
      </c>
      <c r="S475" s="199">
        <v>0</v>
      </c>
      <c r="T475" s="200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01" t="s">
        <v>226</v>
      </c>
      <c r="AT475" s="201" t="s">
        <v>150</v>
      </c>
      <c r="AU475" s="201" t="s">
        <v>88</v>
      </c>
      <c r="AY475" s="16" t="s">
        <v>148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6" t="s">
        <v>88</v>
      </c>
      <c r="BK475" s="202">
        <f>ROUND(I475*H475,0)</f>
        <v>0</v>
      </c>
      <c r="BL475" s="16" t="s">
        <v>226</v>
      </c>
      <c r="BM475" s="201" t="s">
        <v>886</v>
      </c>
    </row>
    <row r="476" spans="1:65" s="13" customFormat="1">
      <c r="B476" s="203"/>
      <c r="C476" s="204"/>
      <c r="D476" s="205" t="s">
        <v>157</v>
      </c>
      <c r="E476" s="206" t="s">
        <v>1</v>
      </c>
      <c r="F476" s="207" t="s">
        <v>864</v>
      </c>
      <c r="G476" s="204"/>
      <c r="H476" s="208">
        <v>102.4</v>
      </c>
      <c r="I476" s="209"/>
      <c r="J476" s="204"/>
      <c r="K476" s="204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157</v>
      </c>
      <c r="AU476" s="214" t="s">
        <v>88</v>
      </c>
      <c r="AV476" s="13" t="s">
        <v>88</v>
      </c>
      <c r="AW476" s="13" t="s">
        <v>33</v>
      </c>
      <c r="AX476" s="13" t="s">
        <v>78</v>
      </c>
      <c r="AY476" s="214" t="s">
        <v>148</v>
      </c>
    </row>
    <row r="477" spans="1:65" s="2" customFormat="1" ht="24.15" customHeight="1">
      <c r="A477" s="33"/>
      <c r="B477" s="34"/>
      <c r="C477" s="190" t="s">
        <v>887</v>
      </c>
      <c r="D477" s="190" t="s">
        <v>150</v>
      </c>
      <c r="E477" s="191" t="s">
        <v>888</v>
      </c>
      <c r="F477" s="192" t="s">
        <v>889</v>
      </c>
      <c r="G477" s="193" t="s">
        <v>153</v>
      </c>
      <c r="H477" s="194">
        <v>1.82</v>
      </c>
      <c r="I477" s="195"/>
      <c r="J477" s="196">
        <f>ROUND(I477*H477,0)</f>
        <v>0</v>
      </c>
      <c r="K477" s="192" t="s">
        <v>154</v>
      </c>
      <c r="L477" s="38"/>
      <c r="M477" s="197" t="s">
        <v>1</v>
      </c>
      <c r="N477" s="198" t="s">
        <v>44</v>
      </c>
      <c r="O477" s="70"/>
      <c r="P477" s="199">
        <f>O477*H477</f>
        <v>0</v>
      </c>
      <c r="Q477" s="199">
        <v>6.6E-3</v>
      </c>
      <c r="R477" s="199">
        <f>Q477*H477</f>
        <v>1.2012E-2</v>
      </c>
      <c r="S477" s="199">
        <v>0</v>
      </c>
      <c r="T477" s="20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01" t="s">
        <v>226</v>
      </c>
      <c r="AT477" s="201" t="s">
        <v>150</v>
      </c>
      <c r="AU477" s="201" t="s">
        <v>88</v>
      </c>
      <c r="AY477" s="16" t="s">
        <v>148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6" t="s">
        <v>88</v>
      </c>
      <c r="BK477" s="202">
        <f>ROUND(I477*H477,0)</f>
        <v>0</v>
      </c>
      <c r="BL477" s="16" t="s">
        <v>226</v>
      </c>
      <c r="BM477" s="201" t="s">
        <v>890</v>
      </c>
    </row>
    <row r="478" spans="1:65" s="13" customFormat="1">
      <c r="B478" s="203"/>
      <c r="C478" s="204"/>
      <c r="D478" s="205" t="s">
        <v>157</v>
      </c>
      <c r="E478" s="206" t="s">
        <v>1</v>
      </c>
      <c r="F478" s="207" t="s">
        <v>859</v>
      </c>
      <c r="G478" s="204"/>
      <c r="H478" s="208">
        <v>1.82</v>
      </c>
      <c r="I478" s="209"/>
      <c r="J478" s="204"/>
      <c r="K478" s="204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157</v>
      </c>
      <c r="AU478" s="214" t="s">
        <v>88</v>
      </c>
      <c r="AV478" s="13" t="s">
        <v>88</v>
      </c>
      <c r="AW478" s="13" t="s">
        <v>33</v>
      </c>
      <c r="AX478" s="13" t="s">
        <v>78</v>
      </c>
      <c r="AY478" s="214" t="s">
        <v>148</v>
      </c>
    </row>
    <row r="479" spans="1:65" s="2" customFormat="1" ht="21.75" customHeight="1">
      <c r="A479" s="33"/>
      <c r="B479" s="34"/>
      <c r="C479" s="190" t="s">
        <v>891</v>
      </c>
      <c r="D479" s="190" t="s">
        <v>150</v>
      </c>
      <c r="E479" s="191" t="s">
        <v>892</v>
      </c>
      <c r="F479" s="192" t="s">
        <v>893</v>
      </c>
      <c r="G479" s="193" t="s">
        <v>199</v>
      </c>
      <c r="H479" s="194">
        <v>365.45</v>
      </c>
      <c r="I479" s="195"/>
      <c r="J479" s="196">
        <f>ROUND(I479*H479,0)</f>
        <v>0</v>
      </c>
      <c r="K479" s="192" t="s">
        <v>154</v>
      </c>
      <c r="L479" s="38"/>
      <c r="M479" s="197" t="s">
        <v>1</v>
      </c>
      <c r="N479" s="198" t="s">
        <v>44</v>
      </c>
      <c r="O479" s="70"/>
      <c r="P479" s="199">
        <f>O479*H479</f>
        <v>0</v>
      </c>
      <c r="Q479" s="199">
        <v>4.0000000000000003E-5</v>
      </c>
      <c r="R479" s="199">
        <f>Q479*H479</f>
        <v>1.4618000000000001E-2</v>
      </c>
      <c r="S479" s="199">
        <v>0</v>
      </c>
      <c r="T479" s="200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01" t="s">
        <v>226</v>
      </c>
      <c r="AT479" s="201" t="s">
        <v>150</v>
      </c>
      <c r="AU479" s="201" t="s">
        <v>88</v>
      </c>
      <c r="AY479" s="16" t="s">
        <v>148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6" t="s">
        <v>88</v>
      </c>
      <c r="BK479" s="202">
        <f>ROUND(I479*H479,0)</f>
        <v>0</v>
      </c>
      <c r="BL479" s="16" t="s">
        <v>226</v>
      </c>
      <c r="BM479" s="201" t="s">
        <v>894</v>
      </c>
    </row>
    <row r="480" spans="1:65" s="13" customFormat="1">
      <c r="B480" s="203"/>
      <c r="C480" s="204"/>
      <c r="D480" s="205" t="s">
        <v>157</v>
      </c>
      <c r="E480" s="206" t="s">
        <v>1</v>
      </c>
      <c r="F480" s="207" t="s">
        <v>875</v>
      </c>
      <c r="G480" s="204"/>
      <c r="H480" s="208">
        <v>240.8</v>
      </c>
      <c r="I480" s="209"/>
      <c r="J480" s="204"/>
      <c r="K480" s="204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157</v>
      </c>
      <c r="AU480" s="214" t="s">
        <v>88</v>
      </c>
      <c r="AV480" s="13" t="s">
        <v>88</v>
      </c>
      <c r="AW480" s="13" t="s">
        <v>33</v>
      </c>
      <c r="AX480" s="13" t="s">
        <v>78</v>
      </c>
      <c r="AY480" s="214" t="s">
        <v>148</v>
      </c>
    </row>
    <row r="481" spans="1:65" s="13" customFormat="1">
      <c r="B481" s="203"/>
      <c r="C481" s="204"/>
      <c r="D481" s="205" t="s">
        <v>157</v>
      </c>
      <c r="E481" s="206" t="s">
        <v>1</v>
      </c>
      <c r="F481" s="207" t="s">
        <v>895</v>
      </c>
      <c r="G481" s="204"/>
      <c r="H481" s="208">
        <v>21.7</v>
      </c>
      <c r="I481" s="209"/>
      <c r="J481" s="204"/>
      <c r="K481" s="204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157</v>
      </c>
      <c r="AU481" s="214" t="s">
        <v>88</v>
      </c>
      <c r="AV481" s="13" t="s">
        <v>88</v>
      </c>
      <c r="AW481" s="13" t="s">
        <v>33</v>
      </c>
      <c r="AX481" s="13" t="s">
        <v>78</v>
      </c>
      <c r="AY481" s="214" t="s">
        <v>148</v>
      </c>
    </row>
    <row r="482" spans="1:65" s="13" customFormat="1">
      <c r="B482" s="203"/>
      <c r="C482" s="204"/>
      <c r="D482" s="205" t="s">
        <v>157</v>
      </c>
      <c r="E482" s="206" t="s">
        <v>1</v>
      </c>
      <c r="F482" s="207" t="s">
        <v>896</v>
      </c>
      <c r="G482" s="204"/>
      <c r="H482" s="208">
        <v>67.2</v>
      </c>
      <c r="I482" s="209"/>
      <c r="J482" s="204"/>
      <c r="K482" s="204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157</v>
      </c>
      <c r="AU482" s="214" t="s">
        <v>88</v>
      </c>
      <c r="AV482" s="13" t="s">
        <v>88</v>
      </c>
      <c r="AW482" s="13" t="s">
        <v>33</v>
      </c>
      <c r="AX482" s="13" t="s">
        <v>78</v>
      </c>
      <c r="AY482" s="214" t="s">
        <v>148</v>
      </c>
    </row>
    <row r="483" spans="1:65" s="13" customFormat="1">
      <c r="B483" s="203"/>
      <c r="C483" s="204"/>
      <c r="D483" s="205" t="s">
        <v>157</v>
      </c>
      <c r="E483" s="206" t="s">
        <v>1</v>
      </c>
      <c r="F483" s="207" t="s">
        <v>897</v>
      </c>
      <c r="G483" s="204"/>
      <c r="H483" s="208">
        <v>35.75</v>
      </c>
      <c r="I483" s="209"/>
      <c r="J483" s="204"/>
      <c r="K483" s="204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157</v>
      </c>
      <c r="AU483" s="214" t="s">
        <v>88</v>
      </c>
      <c r="AV483" s="13" t="s">
        <v>88</v>
      </c>
      <c r="AW483" s="13" t="s">
        <v>33</v>
      </c>
      <c r="AX483" s="13" t="s">
        <v>78</v>
      </c>
      <c r="AY483" s="214" t="s">
        <v>148</v>
      </c>
    </row>
    <row r="484" spans="1:65" s="2" customFormat="1" ht="24.15" customHeight="1">
      <c r="A484" s="33"/>
      <c r="B484" s="34"/>
      <c r="C484" s="215" t="s">
        <v>898</v>
      </c>
      <c r="D484" s="215" t="s">
        <v>262</v>
      </c>
      <c r="E484" s="216" t="s">
        <v>899</v>
      </c>
      <c r="F484" s="217" t="s">
        <v>900</v>
      </c>
      <c r="G484" s="218" t="s">
        <v>199</v>
      </c>
      <c r="H484" s="219">
        <v>65.599999999999994</v>
      </c>
      <c r="I484" s="220"/>
      <c r="J484" s="221">
        <f>ROUND(I484*H484,0)</f>
        <v>0</v>
      </c>
      <c r="K484" s="217" t="s">
        <v>1</v>
      </c>
      <c r="L484" s="222"/>
      <c r="M484" s="223" t="s">
        <v>1</v>
      </c>
      <c r="N484" s="224" t="s">
        <v>44</v>
      </c>
      <c r="O484" s="70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1" t="s">
        <v>307</v>
      </c>
      <c r="AT484" s="201" t="s">
        <v>262</v>
      </c>
      <c r="AU484" s="201" t="s">
        <v>88</v>
      </c>
      <c r="AY484" s="16" t="s">
        <v>148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6" t="s">
        <v>88</v>
      </c>
      <c r="BK484" s="202">
        <f>ROUND(I484*H484,0)</f>
        <v>0</v>
      </c>
      <c r="BL484" s="16" t="s">
        <v>226</v>
      </c>
      <c r="BM484" s="201" t="s">
        <v>901</v>
      </c>
    </row>
    <row r="485" spans="1:65" s="13" customFormat="1">
      <c r="B485" s="203"/>
      <c r="C485" s="204"/>
      <c r="D485" s="205" t="s">
        <v>157</v>
      </c>
      <c r="E485" s="206" t="s">
        <v>1</v>
      </c>
      <c r="F485" s="207" t="s">
        <v>877</v>
      </c>
      <c r="G485" s="204"/>
      <c r="H485" s="208">
        <v>65.599999999999994</v>
      </c>
      <c r="I485" s="209"/>
      <c r="J485" s="204"/>
      <c r="K485" s="204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157</v>
      </c>
      <c r="AU485" s="214" t="s">
        <v>88</v>
      </c>
      <c r="AV485" s="13" t="s">
        <v>88</v>
      </c>
      <c r="AW485" s="13" t="s">
        <v>33</v>
      </c>
      <c r="AX485" s="13" t="s">
        <v>78</v>
      </c>
      <c r="AY485" s="214" t="s">
        <v>148</v>
      </c>
    </row>
    <row r="486" spans="1:65" s="2" customFormat="1" ht="24.15" customHeight="1">
      <c r="A486" s="33"/>
      <c r="B486" s="34"/>
      <c r="C486" s="215" t="s">
        <v>902</v>
      </c>
      <c r="D486" s="215" t="s">
        <v>262</v>
      </c>
      <c r="E486" s="216" t="s">
        <v>903</v>
      </c>
      <c r="F486" s="217" t="s">
        <v>904</v>
      </c>
      <c r="G486" s="218" t="s">
        <v>905</v>
      </c>
      <c r="H486" s="219">
        <v>32</v>
      </c>
      <c r="I486" s="220"/>
      <c r="J486" s="221">
        <f>ROUND(I486*H486,0)</f>
        <v>0</v>
      </c>
      <c r="K486" s="217" t="s">
        <v>1</v>
      </c>
      <c r="L486" s="222"/>
      <c r="M486" s="223" t="s">
        <v>1</v>
      </c>
      <c r="N486" s="224" t="s">
        <v>44</v>
      </c>
      <c r="O486" s="70"/>
      <c r="P486" s="199">
        <f>O486*H486</f>
        <v>0</v>
      </c>
      <c r="Q486" s="199">
        <v>0</v>
      </c>
      <c r="R486" s="199">
        <f>Q486*H486</f>
        <v>0</v>
      </c>
      <c r="S486" s="199">
        <v>0</v>
      </c>
      <c r="T486" s="200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1" t="s">
        <v>307</v>
      </c>
      <c r="AT486" s="201" t="s">
        <v>262</v>
      </c>
      <c r="AU486" s="201" t="s">
        <v>88</v>
      </c>
      <c r="AY486" s="16" t="s">
        <v>148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6" t="s">
        <v>88</v>
      </c>
      <c r="BK486" s="202">
        <f>ROUND(I486*H486,0)</f>
        <v>0</v>
      </c>
      <c r="BL486" s="16" t="s">
        <v>226</v>
      </c>
      <c r="BM486" s="201" t="s">
        <v>906</v>
      </c>
    </row>
    <row r="487" spans="1:65" s="2" customFormat="1" ht="24.15" customHeight="1">
      <c r="A487" s="33"/>
      <c r="B487" s="34"/>
      <c r="C487" s="215" t="s">
        <v>907</v>
      </c>
      <c r="D487" s="215" t="s">
        <v>262</v>
      </c>
      <c r="E487" s="216" t="s">
        <v>908</v>
      </c>
      <c r="F487" s="217" t="s">
        <v>909</v>
      </c>
      <c r="G487" s="218" t="s">
        <v>199</v>
      </c>
      <c r="H487" s="219">
        <v>256.2</v>
      </c>
      <c r="I487" s="220"/>
      <c r="J487" s="221">
        <f>ROUND(I487*H487,0)</f>
        <v>0</v>
      </c>
      <c r="K487" s="217" t="s">
        <v>1</v>
      </c>
      <c r="L487" s="222"/>
      <c r="M487" s="223" t="s">
        <v>1</v>
      </c>
      <c r="N487" s="224" t="s">
        <v>44</v>
      </c>
      <c r="O487" s="70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01" t="s">
        <v>307</v>
      </c>
      <c r="AT487" s="201" t="s">
        <v>262</v>
      </c>
      <c r="AU487" s="201" t="s">
        <v>88</v>
      </c>
      <c r="AY487" s="16" t="s">
        <v>148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6" t="s">
        <v>88</v>
      </c>
      <c r="BK487" s="202">
        <f>ROUND(I487*H487,0)</f>
        <v>0</v>
      </c>
      <c r="BL487" s="16" t="s">
        <v>226</v>
      </c>
      <c r="BM487" s="201" t="s">
        <v>910</v>
      </c>
    </row>
    <row r="488" spans="1:65" s="13" customFormat="1">
      <c r="B488" s="203"/>
      <c r="C488" s="204"/>
      <c r="D488" s="205" t="s">
        <v>157</v>
      </c>
      <c r="E488" s="206" t="s">
        <v>1</v>
      </c>
      <c r="F488" s="207" t="s">
        <v>911</v>
      </c>
      <c r="G488" s="204"/>
      <c r="H488" s="208">
        <v>235.2</v>
      </c>
      <c r="I488" s="209"/>
      <c r="J488" s="204"/>
      <c r="K488" s="204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157</v>
      </c>
      <c r="AU488" s="214" t="s">
        <v>88</v>
      </c>
      <c r="AV488" s="13" t="s">
        <v>88</v>
      </c>
      <c r="AW488" s="13" t="s">
        <v>33</v>
      </c>
      <c r="AX488" s="13" t="s">
        <v>78</v>
      </c>
      <c r="AY488" s="214" t="s">
        <v>148</v>
      </c>
    </row>
    <row r="489" spans="1:65" s="13" customFormat="1">
      <c r="B489" s="203"/>
      <c r="C489" s="204"/>
      <c r="D489" s="205" t="s">
        <v>157</v>
      </c>
      <c r="E489" s="206" t="s">
        <v>1</v>
      </c>
      <c r="F489" s="207" t="s">
        <v>912</v>
      </c>
      <c r="G489" s="204"/>
      <c r="H489" s="208">
        <v>21</v>
      </c>
      <c r="I489" s="209"/>
      <c r="J489" s="204"/>
      <c r="K489" s="204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157</v>
      </c>
      <c r="AU489" s="214" t="s">
        <v>88</v>
      </c>
      <c r="AV489" s="13" t="s">
        <v>88</v>
      </c>
      <c r="AW489" s="13" t="s">
        <v>33</v>
      </c>
      <c r="AX489" s="13" t="s">
        <v>78</v>
      </c>
      <c r="AY489" s="214" t="s">
        <v>148</v>
      </c>
    </row>
    <row r="490" spans="1:65" s="2" customFormat="1" ht="24.15" customHeight="1">
      <c r="A490" s="33"/>
      <c r="B490" s="34"/>
      <c r="C490" s="215" t="s">
        <v>913</v>
      </c>
      <c r="D490" s="215" t="s">
        <v>262</v>
      </c>
      <c r="E490" s="216" t="s">
        <v>914</v>
      </c>
      <c r="F490" s="217" t="s">
        <v>915</v>
      </c>
      <c r="G490" s="218" t="s">
        <v>905</v>
      </c>
      <c r="H490" s="219">
        <v>126</v>
      </c>
      <c r="I490" s="220"/>
      <c r="J490" s="221">
        <f>ROUND(I490*H490,0)</f>
        <v>0</v>
      </c>
      <c r="K490" s="217" t="s">
        <v>1</v>
      </c>
      <c r="L490" s="222"/>
      <c r="M490" s="223" t="s">
        <v>1</v>
      </c>
      <c r="N490" s="224" t="s">
        <v>44</v>
      </c>
      <c r="O490" s="70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01" t="s">
        <v>307</v>
      </c>
      <c r="AT490" s="201" t="s">
        <v>262</v>
      </c>
      <c r="AU490" s="201" t="s">
        <v>88</v>
      </c>
      <c r="AY490" s="16" t="s">
        <v>148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6" t="s">
        <v>88</v>
      </c>
      <c r="BK490" s="202">
        <f>ROUND(I490*H490,0)</f>
        <v>0</v>
      </c>
      <c r="BL490" s="16" t="s">
        <v>226</v>
      </c>
      <c r="BM490" s="201" t="s">
        <v>916</v>
      </c>
    </row>
    <row r="491" spans="1:65" s="13" customFormat="1">
      <c r="B491" s="203"/>
      <c r="C491" s="204"/>
      <c r="D491" s="205" t="s">
        <v>157</v>
      </c>
      <c r="E491" s="206" t="s">
        <v>1</v>
      </c>
      <c r="F491" s="207" t="s">
        <v>917</v>
      </c>
      <c r="G491" s="204"/>
      <c r="H491" s="208">
        <v>112</v>
      </c>
      <c r="I491" s="209"/>
      <c r="J491" s="204"/>
      <c r="K491" s="204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157</v>
      </c>
      <c r="AU491" s="214" t="s">
        <v>88</v>
      </c>
      <c r="AV491" s="13" t="s">
        <v>88</v>
      </c>
      <c r="AW491" s="13" t="s">
        <v>33</v>
      </c>
      <c r="AX491" s="13" t="s">
        <v>78</v>
      </c>
      <c r="AY491" s="214" t="s">
        <v>148</v>
      </c>
    </row>
    <row r="492" spans="1:65" s="13" customFormat="1">
      <c r="B492" s="203"/>
      <c r="C492" s="204"/>
      <c r="D492" s="205" t="s">
        <v>157</v>
      </c>
      <c r="E492" s="206" t="s">
        <v>1</v>
      </c>
      <c r="F492" s="207" t="s">
        <v>918</v>
      </c>
      <c r="G492" s="204"/>
      <c r="H492" s="208">
        <v>14</v>
      </c>
      <c r="I492" s="209"/>
      <c r="J492" s="204"/>
      <c r="K492" s="204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157</v>
      </c>
      <c r="AU492" s="214" t="s">
        <v>88</v>
      </c>
      <c r="AV492" s="13" t="s">
        <v>88</v>
      </c>
      <c r="AW492" s="13" t="s">
        <v>33</v>
      </c>
      <c r="AX492" s="13" t="s">
        <v>78</v>
      </c>
      <c r="AY492" s="214" t="s">
        <v>148</v>
      </c>
    </row>
    <row r="493" spans="1:65" s="2" customFormat="1" ht="24.15" customHeight="1">
      <c r="A493" s="33"/>
      <c r="B493" s="34"/>
      <c r="C493" s="215" t="s">
        <v>919</v>
      </c>
      <c r="D493" s="215" t="s">
        <v>262</v>
      </c>
      <c r="E493" s="216" t="s">
        <v>920</v>
      </c>
      <c r="F493" s="217" t="s">
        <v>921</v>
      </c>
      <c r="G493" s="218" t="s">
        <v>199</v>
      </c>
      <c r="H493" s="219">
        <v>33</v>
      </c>
      <c r="I493" s="220"/>
      <c r="J493" s="221">
        <f>ROUND(I493*H493,0)</f>
        <v>0</v>
      </c>
      <c r="K493" s="217" t="s">
        <v>1</v>
      </c>
      <c r="L493" s="222"/>
      <c r="M493" s="223" t="s">
        <v>1</v>
      </c>
      <c r="N493" s="224" t="s">
        <v>44</v>
      </c>
      <c r="O493" s="70"/>
      <c r="P493" s="199">
        <f>O493*H493</f>
        <v>0</v>
      </c>
      <c r="Q493" s="199">
        <v>0</v>
      </c>
      <c r="R493" s="199">
        <f>Q493*H493</f>
        <v>0</v>
      </c>
      <c r="S493" s="199">
        <v>0</v>
      </c>
      <c r="T493" s="200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01" t="s">
        <v>307</v>
      </c>
      <c r="AT493" s="201" t="s">
        <v>262</v>
      </c>
      <c r="AU493" s="201" t="s">
        <v>88</v>
      </c>
      <c r="AY493" s="16" t="s">
        <v>148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6" t="s">
        <v>88</v>
      </c>
      <c r="BK493" s="202">
        <f>ROUND(I493*H493,0)</f>
        <v>0</v>
      </c>
      <c r="BL493" s="16" t="s">
        <v>226</v>
      </c>
      <c r="BM493" s="201" t="s">
        <v>922</v>
      </c>
    </row>
    <row r="494" spans="1:65" s="13" customFormat="1">
      <c r="B494" s="203"/>
      <c r="C494" s="204"/>
      <c r="D494" s="205" t="s">
        <v>157</v>
      </c>
      <c r="E494" s="206" t="s">
        <v>1</v>
      </c>
      <c r="F494" s="207" t="s">
        <v>923</v>
      </c>
      <c r="G494" s="204"/>
      <c r="H494" s="208">
        <v>33</v>
      </c>
      <c r="I494" s="209"/>
      <c r="J494" s="204"/>
      <c r="K494" s="204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157</v>
      </c>
      <c r="AU494" s="214" t="s">
        <v>88</v>
      </c>
      <c r="AV494" s="13" t="s">
        <v>88</v>
      </c>
      <c r="AW494" s="13" t="s">
        <v>33</v>
      </c>
      <c r="AX494" s="13" t="s">
        <v>78</v>
      </c>
      <c r="AY494" s="214" t="s">
        <v>148</v>
      </c>
    </row>
    <row r="495" spans="1:65" s="2" customFormat="1" ht="24.15" customHeight="1">
      <c r="A495" s="33"/>
      <c r="B495" s="34"/>
      <c r="C495" s="215" t="s">
        <v>924</v>
      </c>
      <c r="D495" s="215" t="s">
        <v>262</v>
      </c>
      <c r="E495" s="216" t="s">
        <v>925</v>
      </c>
      <c r="F495" s="217" t="s">
        <v>926</v>
      </c>
      <c r="G495" s="218" t="s">
        <v>905</v>
      </c>
      <c r="H495" s="219">
        <v>55</v>
      </c>
      <c r="I495" s="220"/>
      <c r="J495" s="221">
        <f>ROUND(I495*H495,0)</f>
        <v>0</v>
      </c>
      <c r="K495" s="217" t="s">
        <v>1</v>
      </c>
      <c r="L495" s="222"/>
      <c r="M495" s="223" t="s">
        <v>1</v>
      </c>
      <c r="N495" s="224" t="s">
        <v>44</v>
      </c>
      <c r="O495" s="70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01" t="s">
        <v>307</v>
      </c>
      <c r="AT495" s="201" t="s">
        <v>262</v>
      </c>
      <c r="AU495" s="201" t="s">
        <v>88</v>
      </c>
      <c r="AY495" s="16" t="s">
        <v>148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6" t="s">
        <v>88</v>
      </c>
      <c r="BK495" s="202">
        <f>ROUND(I495*H495,0)</f>
        <v>0</v>
      </c>
      <c r="BL495" s="16" t="s">
        <v>226</v>
      </c>
      <c r="BM495" s="201" t="s">
        <v>927</v>
      </c>
    </row>
    <row r="496" spans="1:65" s="2" customFormat="1" ht="24.15" customHeight="1">
      <c r="A496" s="33"/>
      <c r="B496" s="34"/>
      <c r="C496" s="190" t="s">
        <v>928</v>
      </c>
      <c r="D496" s="190" t="s">
        <v>150</v>
      </c>
      <c r="E496" s="191" t="s">
        <v>929</v>
      </c>
      <c r="F496" s="192" t="s">
        <v>930</v>
      </c>
      <c r="G496" s="193" t="s">
        <v>199</v>
      </c>
      <c r="H496" s="194">
        <v>102.4</v>
      </c>
      <c r="I496" s="195"/>
      <c r="J496" s="196">
        <f>ROUND(I496*H496,0)</f>
        <v>0</v>
      </c>
      <c r="K496" s="192" t="s">
        <v>154</v>
      </c>
      <c r="L496" s="38"/>
      <c r="M496" s="197" t="s">
        <v>1</v>
      </c>
      <c r="N496" s="198" t="s">
        <v>44</v>
      </c>
      <c r="O496" s="70"/>
      <c r="P496" s="199">
        <f>O496*H496</f>
        <v>0</v>
      </c>
      <c r="Q496" s="199">
        <v>2.2799999999999999E-3</v>
      </c>
      <c r="R496" s="199">
        <f>Q496*H496</f>
        <v>0.23347200000000001</v>
      </c>
      <c r="S496" s="199">
        <v>0</v>
      </c>
      <c r="T496" s="200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01" t="s">
        <v>226</v>
      </c>
      <c r="AT496" s="201" t="s">
        <v>150</v>
      </c>
      <c r="AU496" s="201" t="s">
        <v>88</v>
      </c>
      <c r="AY496" s="16" t="s">
        <v>148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6" t="s">
        <v>88</v>
      </c>
      <c r="BK496" s="202">
        <f>ROUND(I496*H496,0)</f>
        <v>0</v>
      </c>
      <c r="BL496" s="16" t="s">
        <v>226</v>
      </c>
      <c r="BM496" s="201" t="s">
        <v>931</v>
      </c>
    </row>
    <row r="497" spans="1:65" s="13" customFormat="1">
      <c r="B497" s="203"/>
      <c r="C497" s="204"/>
      <c r="D497" s="205" t="s">
        <v>157</v>
      </c>
      <c r="E497" s="206" t="s">
        <v>1</v>
      </c>
      <c r="F497" s="207" t="s">
        <v>864</v>
      </c>
      <c r="G497" s="204"/>
      <c r="H497" s="208">
        <v>102.4</v>
      </c>
      <c r="I497" s="209"/>
      <c r="J497" s="204"/>
      <c r="K497" s="204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157</v>
      </c>
      <c r="AU497" s="214" t="s">
        <v>88</v>
      </c>
      <c r="AV497" s="13" t="s">
        <v>88</v>
      </c>
      <c r="AW497" s="13" t="s">
        <v>33</v>
      </c>
      <c r="AX497" s="13" t="s">
        <v>78</v>
      </c>
      <c r="AY497" s="214" t="s">
        <v>148</v>
      </c>
    </row>
    <row r="498" spans="1:65" s="2" customFormat="1" ht="24.15" customHeight="1">
      <c r="A498" s="33"/>
      <c r="B498" s="34"/>
      <c r="C498" s="190" t="s">
        <v>932</v>
      </c>
      <c r="D498" s="190" t="s">
        <v>150</v>
      </c>
      <c r="E498" s="191" t="s">
        <v>933</v>
      </c>
      <c r="F498" s="192" t="s">
        <v>934</v>
      </c>
      <c r="G498" s="193" t="s">
        <v>570</v>
      </c>
      <c r="H498" s="194">
        <v>2</v>
      </c>
      <c r="I498" s="195"/>
      <c r="J498" s="196">
        <f>ROUND(I498*H498,0)</f>
        <v>0</v>
      </c>
      <c r="K498" s="192" t="s">
        <v>154</v>
      </c>
      <c r="L498" s="38"/>
      <c r="M498" s="197" t="s">
        <v>1</v>
      </c>
      <c r="N498" s="198" t="s">
        <v>44</v>
      </c>
      <c r="O498" s="70"/>
      <c r="P498" s="199">
        <f>O498*H498</f>
        <v>0</v>
      </c>
      <c r="Q498" s="199">
        <v>2.5000000000000001E-4</v>
      </c>
      <c r="R498" s="199">
        <f>Q498*H498</f>
        <v>5.0000000000000001E-4</v>
      </c>
      <c r="S498" s="199">
        <v>0</v>
      </c>
      <c r="T498" s="200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01" t="s">
        <v>226</v>
      </c>
      <c r="AT498" s="201" t="s">
        <v>150</v>
      </c>
      <c r="AU498" s="201" t="s">
        <v>88</v>
      </c>
      <c r="AY498" s="16" t="s">
        <v>148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6" t="s">
        <v>88</v>
      </c>
      <c r="BK498" s="202">
        <f>ROUND(I498*H498,0)</f>
        <v>0</v>
      </c>
      <c r="BL498" s="16" t="s">
        <v>226</v>
      </c>
      <c r="BM498" s="201" t="s">
        <v>935</v>
      </c>
    </row>
    <row r="499" spans="1:65" s="13" customFormat="1">
      <c r="B499" s="203"/>
      <c r="C499" s="204"/>
      <c r="D499" s="205" t="s">
        <v>157</v>
      </c>
      <c r="E499" s="206" t="s">
        <v>1</v>
      </c>
      <c r="F499" s="207" t="s">
        <v>936</v>
      </c>
      <c r="G499" s="204"/>
      <c r="H499" s="208">
        <v>2</v>
      </c>
      <c r="I499" s="209"/>
      <c r="J499" s="204"/>
      <c r="K499" s="204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157</v>
      </c>
      <c r="AU499" s="214" t="s">
        <v>88</v>
      </c>
      <c r="AV499" s="13" t="s">
        <v>88</v>
      </c>
      <c r="AW499" s="13" t="s">
        <v>33</v>
      </c>
      <c r="AX499" s="13" t="s">
        <v>78</v>
      </c>
      <c r="AY499" s="214" t="s">
        <v>148</v>
      </c>
    </row>
    <row r="500" spans="1:65" s="2" customFormat="1" ht="24.15" customHeight="1">
      <c r="A500" s="33"/>
      <c r="B500" s="34"/>
      <c r="C500" s="190" t="s">
        <v>937</v>
      </c>
      <c r="D500" s="190" t="s">
        <v>150</v>
      </c>
      <c r="E500" s="191" t="s">
        <v>938</v>
      </c>
      <c r="F500" s="192" t="s">
        <v>939</v>
      </c>
      <c r="G500" s="193" t="s">
        <v>199</v>
      </c>
      <c r="H500" s="194">
        <v>7.6</v>
      </c>
      <c r="I500" s="195"/>
      <c r="J500" s="196">
        <f>ROUND(I500*H500,0)</f>
        <v>0</v>
      </c>
      <c r="K500" s="192" t="s">
        <v>154</v>
      </c>
      <c r="L500" s="38"/>
      <c r="M500" s="197" t="s">
        <v>1</v>
      </c>
      <c r="N500" s="198" t="s">
        <v>44</v>
      </c>
      <c r="O500" s="70"/>
      <c r="P500" s="199">
        <f>O500*H500</f>
        <v>0</v>
      </c>
      <c r="Q500" s="199">
        <v>1.91E-3</v>
      </c>
      <c r="R500" s="199">
        <f>Q500*H500</f>
        <v>1.4515999999999999E-2</v>
      </c>
      <c r="S500" s="199">
        <v>0</v>
      </c>
      <c r="T500" s="200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01" t="s">
        <v>226</v>
      </c>
      <c r="AT500" s="201" t="s">
        <v>150</v>
      </c>
      <c r="AU500" s="201" t="s">
        <v>88</v>
      </c>
      <c r="AY500" s="16" t="s">
        <v>148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6" t="s">
        <v>88</v>
      </c>
      <c r="BK500" s="202">
        <f>ROUND(I500*H500,0)</f>
        <v>0</v>
      </c>
      <c r="BL500" s="16" t="s">
        <v>226</v>
      </c>
      <c r="BM500" s="201" t="s">
        <v>940</v>
      </c>
    </row>
    <row r="501" spans="1:65" s="13" customFormat="1">
      <c r="B501" s="203"/>
      <c r="C501" s="204"/>
      <c r="D501" s="205" t="s">
        <v>157</v>
      </c>
      <c r="E501" s="206" t="s">
        <v>1</v>
      </c>
      <c r="F501" s="207" t="s">
        <v>882</v>
      </c>
      <c r="G501" s="204"/>
      <c r="H501" s="208">
        <v>7.6</v>
      </c>
      <c r="I501" s="209"/>
      <c r="J501" s="204"/>
      <c r="K501" s="204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157</v>
      </c>
      <c r="AU501" s="214" t="s">
        <v>88</v>
      </c>
      <c r="AV501" s="13" t="s">
        <v>88</v>
      </c>
      <c r="AW501" s="13" t="s">
        <v>33</v>
      </c>
      <c r="AX501" s="13" t="s">
        <v>78</v>
      </c>
      <c r="AY501" s="214" t="s">
        <v>148</v>
      </c>
    </row>
    <row r="502" spans="1:65" s="2" customFormat="1" ht="37.950000000000003" customHeight="1">
      <c r="A502" s="33"/>
      <c r="B502" s="34"/>
      <c r="C502" s="190" t="s">
        <v>941</v>
      </c>
      <c r="D502" s="190" t="s">
        <v>150</v>
      </c>
      <c r="E502" s="191" t="s">
        <v>942</v>
      </c>
      <c r="F502" s="192" t="s">
        <v>943</v>
      </c>
      <c r="G502" s="193" t="s">
        <v>669</v>
      </c>
      <c r="H502" s="194">
        <v>4</v>
      </c>
      <c r="I502" s="195"/>
      <c r="J502" s="196">
        <f>ROUND(I502*H502,0)</f>
        <v>0</v>
      </c>
      <c r="K502" s="192" t="s">
        <v>1</v>
      </c>
      <c r="L502" s="38"/>
      <c r="M502" s="197" t="s">
        <v>1</v>
      </c>
      <c r="N502" s="198" t="s">
        <v>44</v>
      </c>
      <c r="O502" s="70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201" t="s">
        <v>226</v>
      </c>
      <c r="AT502" s="201" t="s">
        <v>150</v>
      </c>
      <c r="AU502" s="201" t="s">
        <v>88</v>
      </c>
      <c r="AY502" s="16" t="s">
        <v>148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6" t="s">
        <v>88</v>
      </c>
      <c r="BK502" s="202">
        <f>ROUND(I502*H502,0)</f>
        <v>0</v>
      </c>
      <c r="BL502" s="16" t="s">
        <v>226</v>
      </c>
      <c r="BM502" s="201" t="s">
        <v>944</v>
      </c>
    </row>
    <row r="503" spans="1:65" s="2" customFormat="1" ht="24.15" customHeight="1">
      <c r="A503" s="33"/>
      <c r="B503" s="34"/>
      <c r="C503" s="190" t="s">
        <v>945</v>
      </c>
      <c r="D503" s="190" t="s">
        <v>150</v>
      </c>
      <c r="E503" s="191" t="s">
        <v>946</v>
      </c>
      <c r="F503" s="192" t="s">
        <v>947</v>
      </c>
      <c r="G503" s="193" t="s">
        <v>948</v>
      </c>
      <c r="H503" s="235"/>
      <c r="I503" s="195"/>
      <c r="J503" s="196">
        <f>ROUND(I503*H503,0)</f>
        <v>0</v>
      </c>
      <c r="K503" s="192" t="s">
        <v>154</v>
      </c>
      <c r="L503" s="38"/>
      <c r="M503" s="197" t="s">
        <v>1</v>
      </c>
      <c r="N503" s="198" t="s">
        <v>44</v>
      </c>
      <c r="O503" s="70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201" t="s">
        <v>226</v>
      </c>
      <c r="AT503" s="201" t="s">
        <v>150</v>
      </c>
      <c r="AU503" s="201" t="s">
        <v>88</v>
      </c>
      <c r="AY503" s="16" t="s">
        <v>148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6" t="s">
        <v>88</v>
      </c>
      <c r="BK503" s="202">
        <f>ROUND(I503*H503,0)</f>
        <v>0</v>
      </c>
      <c r="BL503" s="16" t="s">
        <v>226</v>
      </c>
      <c r="BM503" s="201" t="s">
        <v>949</v>
      </c>
    </row>
    <row r="504" spans="1:65" s="12" customFormat="1" ht="22.95" customHeight="1">
      <c r="B504" s="174"/>
      <c r="C504" s="175"/>
      <c r="D504" s="176" t="s">
        <v>77</v>
      </c>
      <c r="E504" s="188" t="s">
        <v>950</v>
      </c>
      <c r="F504" s="188" t="s">
        <v>951</v>
      </c>
      <c r="G504" s="175"/>
      <c r="H504" s="175"/>
      <c r="I504" s="178"/>
      <c r="J504" s="189">
        <f>BK504</f>
        <v>0</v>
      </c>
      <c r="K504" s="175"/>
      <c r="L504" s="180"/>
      <c r="M504" s="181"/>
      <c r="N504" s="182"/>
      <c r="O504" s="182"/>
      <c r="P504" s="183">
        <f>SUM(P505:P511)</f>
        <v>0</v>
      </c>
      <c r="Q504" s="182"/>
      <c r="R504" s="183">
        <f>SUM(R505:R511)</f>
        <v>3.7449999999999997E-2</v>
      </c>
      <c r="S504" s="182"/>
      <c r="T504" s="184">
        <f>SUM(T505:T511)</f>
        <v>7.0000000000000007E-2</v>
      </c>
      <c r="AR504" s="185" t="s">
        <v>88</v>
      </c>
      <c r="AT504" s="186" t="s">
        <v>77</v>
      </c>
      <c r="AU504" s="186" t="s">
        <v>8</v>
      </c>
      <c r="AY504" s="185" t="s">
        <v>148</v>
      </c>
      <c r="BK504" s="187">
        <f>SUM(BK505:BK511)</f>
        <v>0</v>
      </c>
    </row>
    <row r="505" spans="1:65" s="2" customFormat="1" ht="24.15" customHeight="1">
      <c r="A505" s="33"/>
      <c r="B505" s="34"/>
      <c r="C505" s="190" t="s">
        <v>952</v>
      </c>
      <c r="D505" s="190" t="s">
        <v>150</v>
      </c>
      <c r="E505" s="191" t="s">
        <v>953</v>
      </c>
      <c r="F505" s="192" t="s">
        <v>954</v>
      </c>
      <c r="G505" s="193" t="s">
        <v>570</v>
      </c>
      <c r="H505" s="194">
        <v>14</v>
      </c>
      <c r="I505" s="195"/>
      <c r="J505" s="196">
        <f>ROUND(I505*H505,0)</f>
        <v>0</v>
      </c>
      <c r="K505" s="192" t="s">
        <v>154</v>
      </c>
      <c r="L505" s="38"/>
      <c r="M505" s="197" t="s">
        <v>1</v>
      </c>
      <c r="N505" s="198" t="s">
        <v>44</v>
      </c>
      <c r="O505" s="70"/>
      <c r="P505" s="199">
        <f>O505*H505</f>
        <v>0</v>
      </c>
      <c r="Q505" s="199">
        <v>0</v>
      </c>
      <c r="R505" s="199">
        <f>Q505*H505</f>
        <v>0</v>
      </c>
      <c r="S505" s="199">
        <v>5.0000000000000001E-3</v>
      </c>
      <c r="T505" s="200">
        <f>S505*H505</f>
        <v>7.0000000000000007E-2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01" t="s">
        <v>226</v>
      </c>
      <c r="AT505" s="201" t="s">
        <v>150</v>
      </c>
      <c r="AU505" s="201" t="s">
        <v>88</v>
      </c>
      <c r="AY505" s="16" t="s">
        <v>148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6" t="s">
        <v>88</v>
      </c>
      <c r="BK505" s="202">
        <f>ROUND(I505*H505,0)</f>
        <v>0</v>
      </c>
      <c r="BL505" s="16" t="s">
        <v>226</v>
      </c>
      <c r="BM505" s="201" t="s">
        <v>955</v>
      </c>
    </row>
    <row r="506" spans="1:65" s="2" customFormat="1" ht="24.15" customHeight="1">
      <c r="A506" s="33"/>
      <c r="B506" s="34"/>
      <c r="C506" s="190" t="s">
        <v>956</v>
      </c>
      <c r="D506" s="190" t="s">
        <v>150</v>
      </c>
      <c r="E506" s="191" t="s">
        <v>957</v>
      </c>
      <c r="F506" s="192" t="s">
        <v>958</v>
      </c>
      <c r="G506" s="193" t="s">
        <v>570</v>
      </c>
      <c r="H506" s="194">
        <v>14</v>
      </c>
      <c r="I506" s="195"/>
      <c r="J506" s="196">
        <f>ROUND(I506*H506,0)</f>
        <v>0</v>
      </c>
      <c r="K506" s="192" t="s">
        <v>154</v>
      </c>
      <c r="L506" s="38"/>
      <c r="M506" s="197" t="s">
        <v>1</v>
      </c>
      <c r="N506" s="198" t="s">
        <v>44</v>
      </c>
      <c r="O506" s="70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01" t="s">
        <v>226</v>
      </c>
      <c r="AT506" s="201" t="s">
        <v>150</v>
      </c>
      <c r="AU506" s="201" t="s">
        <v>88</v>
      </c>
      <c r="AY506" s="16" t="s">
        <v>148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6" t="s">
        <v>88</v>
      </c>
      <c r="BK506" s="202">
        <f>ROUND(I506*H506,0)</f>
        <v>0</v>
      </c>
      <c r="BL506" s="16" t="s">
        <v>226</v>
      </c>
      <c r="BM506" s="201" t="s">
        <v>959</v>
      </c>
    </row>
    <row r="507" spans="1:65" s="2" customFormat="1" ht="21.75" customHeight="1">
      <c r="A507" s="33"/>
      <c r="B507" s="34"/>
      <c r="C507" s="215" t="s">
        <v>960</v>
      </c>
      <c r="D507" s="215" t="s">
        <v>262</v>
      </c>
      <c r="E507" s="216" t="s">
        <v>961</v>
      </c>
      <c r="F507" s="217" t="s">
        <v>962</v>
      </c>
      <c r="G507" s="218" t="s">
        <v>199</v>
      </c>
      <c r="H507" s="219">
        <v>23.1</v>
      </c>
      <c r="I507" s="220"/>
      <c r="J507" s="221">
        <f>ROUND(I507*H507,0)</f>
        <v>0</v>
      </c>
      <c r="K507" s="217" t="s">
        <v>154</v>
      </c>
      <c r="L507" s="222"/>
      <c r="M507" s="223" t="s">
        <v>1</v>
      </c>
      <c r="N507" s="224" t="s">
        <v>44</v>
      </c>
      <c r="O507" s="70"/>
      <c r="P507" s="199">
        <f>O507*H507</f>
        <v>0</v>
      </c>
      <c r="Q507" s="199">
        <v>1.5E-3</v>
      </c>
      <c r="R507" s="199">
        <f>Q507*H507</f>
        <v>3.465E-2</v>
      </c>
      <c r="S507" s="199">
        <v>0</v>
      </c>
      <c r="T507" s="200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201" t="s">
        <v>307</v>
      </c>
      <c r="AT507" s="201" t="s">
        <v>262</v>
      </c>
      <c r="AU507" s="201" t="s">
        <v>88</v>
      </c>
      <c r="AY507" s="16" t="s">
        <v>148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6" t="s">
        <v>88</v>
      </c>
      <c r="BK507" s="202">
        <f>ROUND(I507*H507,0)</f>
        <v>0</v>
      </c>
      <c r="BL507" s="16" t="s">
        <v>226</v>
      </c>
      <c r="BM507" s="201" t="s">
        <v>963</v>
      </c>
    </row>
    <row r="508" spans="1:65" s="13" customFormat="1">
      <c r="B508" s="203"/>
      <c r="C508" s="204"/>
      <c r="D508" s="205" t="s">
        <v>157</v>
      </c>
      <c r="E508" s="206" t="s">
        <v>1</v>
      </c>
      <c r="F508" s="207" t="s">
        <v>964</v>
      </c>
      <c r="G508" s="204"/>
      <c r="H508" s="208">
        <v>23.1</v>
      </c>
      <c r="I508" s="209"/>
      <c r="J508" s="204"/>
      <c r="K508" s="204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157</v>
      </c>
      <c r="AU508" s="214" t="s">
        <v>88</v>
      </c>
      <c r="AV508" s="13" t="s">
        <v>88</v>
      </c>
      <c r="AW508" s="13" t="s">
        <v>33</v>
      </c>
      <c r="AX508" s="13" t="s">
        <v>78</v>
      </c>
      <c r="AY508" s="214" t="s">
        <v>148</v>
      </c>
    </row>
    <row r="509" spans="1:65" s="2" customFormat="1" ht="16.5" customHeight="1">
      <c r="A509" s="33"/>
      <c r="B509" s="34"/>
      <c r="C509" s="215" t="s">
        <v>965</v>
      </c>
      <c r="D509" s="215" t="s">
        <v>262</v>
      </c>
      <c r="E509" s="216" t="s">
        <v>966</v>
      </c>
      <c r="F509" s="217" t="s">
        <v>967</v>
      </c>
      <c r="G509" s="218" t="s">
        <v>968</v>
      </c>
      <c r="H509" s="219">
        <v>14</v>
      </c>
      <c r="I509" s="220"/>
      <c r="J509" s="221">
        <f>ROUND(I509*H509,0)</f>
        <v>0</v>
      </c>
      <c r="K509" s="217" t="s">
        <v>154</v>
      </c>
      <c r="L509" s="222"/>
      <c r="M509" s="223" t="s">
        <v>1</v>
      </c>
      <c r="N509" s="224" t="s">
        <v>44</v>
      </c>
      <c r="O509" s="70"/>
      <c r="P509" s="199">
        <f>O509*H509</f>
        <v>0</v>
      </c>
      <c r="Q509" s="199">
        <v>2.0000000000000001E-4</v>
      </c>
      <c r="R509" s="199">
        <f>Q509*H509</f>
        <v>2.8E-3</v>
      </c>
      <c r="S509" s="199">
        <v>0</v>
      </c>
      <c r="T509" s="200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201" t="s">
        <v>307</v>
      </c>
      <c r="AT509" s="201" t="s">
        <v>262</v>
      </c>
      <c r="AU509" s="201" t="s">
        <v>88</v>
      </c>
      <c r="AY509" s="16" t="s">
        <v>148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6" t="s">
        <v>88</v>
      </c>
      <c r="BK509" s="202">
        <f>ROUND(I509*H509,0)</f>
        <v>0</v>
      </c>
      <c r="BL509" s="16" t="s">
        <v>226</v>
      </c>
      <c r="BM509" s="201" t="s">
        <v>969</v>
      </c>
    </row>
    <row r="510" spans="1:65" s="2" customFormat="1" ht="24.15" customHeight="1">
      <c r="A510" s="33"/>
      <c r="B510" s="34"/>
      <c r="C510" s="190" t="s">
        <v>970</v>
      </c>
      <c r="D510" s="190" t="s">
        <v>150</v>
      </c>
      <c r="E510" s="191" t="s">
        <v>971</v>
      </c>
      <c r="F510" s="192" t="s">
        <v>972</v>
      </c>
      <c r="G510" s="193" t="s">
        <v>669</v>
      </c>
      <c r="H510" s="194">
        <v>14</v>
      </c>
      <c r="I510" s="195"/>
      <c r="J510" s="196">
        <f>ROUND(I510*H510,0)</f>
        <v>0</v>
      </c>
      <c r="K510" s="192" t="s">
        <v>1</v>
      </c>
      <c r="L510" s="38"/>
      <c r="M510" s="197" t="s">
        <v>1</v>
      </c>
      <c r="N510" s="198" t="s">
        <v>44</v>
      </c>
      <c r="O510" s="70"/>
      <c r="P510" s="199">
        <f>O510*H510</f>
        <v>0</v>
      </c>
      <c r="Q510" s="199">
        <v>0</v>
      </c>
      <c r="R510" s="199">
        <f>Q510*H510</f>
        <v>0</v>
      </c>
      <c r="S510" s="199">
        <v>0</v>
      </c>
      <c r="T510" s="200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01" t="s">
        <v>226</v>
      </c>
      <c r="AT510" s="201" t="s">
        <v>150</v>
      </c>
      <c r="AU510" s="201" t="s">
        <v>88</v>
      </c>
      <c r="AY510" s="16" t="s">
        <v>148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6" t="s">
        <v>88</v>
      </c>
      <c r="BK510" s="202">
        <f>ROUND(I510*H510,0)</f>
        <v>0</v>
      </c>
      <c r="BL510" s="16" t="s">
        <v>226</v>
      </c>
      <c r="BM510" s="201" t="s">
        <v>973</v>
      </c>
    </row>
    <row r="511" spans="1:65" s="2" customFormat="1" ht="24.15" customHeight="1">
      <c r="A511" s="33"/>
      <c r="B511" s="34"/>
      <c r="C511" s="190" t="s">
        <v>974</v>
      </c>
      <c r="D511" s="190" t="s">
        <v>150</v>
      </c>
      <c r="E511" s="191" t="s">
        <v>975</v>
      </c>
      <c r="F511" s="192" t="s">
        <v>976</v>
      </c>
      <c r="G511" s="193" t="s">
        <v>948</v>
      </c>
      <c r="H511" s="235"/>
      <c r="I511" s="195"/>
      <c r="J511" s="196">
        <f>ROUND(I511*H511,0)</f>
        <v>0</v>
      </c>
      <c r="K511" s="192" t="s">
        <v>154</v>
      </c>
      <c r="L511" s="38"/>
      <c r="M511" s="197" t="s">
        <v>1</v>
      </c>
      <c r="N511" s="198" t="s">
        <v>44</v>
      </c>
      <c r="O511" s="70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201" t="s">
        <v>226</v>
      </c>
      <c r="AT511" s="201" t="s">
        <v>150</v>
      </c>
      <c r="AU511" s="201" t="s">
        <v>88</v>
      </c>
      <c r="AY511" s="16" t="s">
        <v>148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6" t="s">
        <v>88</v>
      </c>
      <c r="BK511" s="202">
        <f>ROUND(I511*H511,0)</f>
        <v>0</v>
      </c>
      <c r="BL511" s="16" t="s">
        <v>226</v>
      </c>
      <c r="BM511" s="201" t="s">
        <v>977</v>
      </c>
    </row>
    <row r="512" spans="1:65" s="12" customFormat="1" ht="22.95" customHeight="1">
      <c r="B512" s="174"/>
      <c r="C512" s="175"/>
      <c r="D512" s="176" t="s">
        <v>77</v>
      </c>
      <c r="E512" s="188" t="s">
        <v>978</v>
      </c>
      <c r="F512" s="188" t="s">
        <v>979</v>
      </c>
      <c r="G512" s="175"/>
      <c r="H512" s="175"/>
      <c r="I512" s="178"/>
      <c r="J512" s="189">
        <f>BK512</f>
        <v>0</v>
      </c>
      <c r="K512" s="175"/>
      <c r="L512" s="180"/>
      <c r="M512" s="181"/>
      <c r="N512" s="182"/>
      <c r="O512" s="182"/>
      <c r="P512" s="183">
        <f>SUM(P513:P530)</f>
        <v>0</v>
      </c>
      <c r="Q512" s="182"/>
      <c r="R512" s="183">
        <f>SUM(R513:R530)</f>
        <v>2.7243390000000001</v>
      </c>
      <c r="S512" s="182"/>
      <c r="T512" s="184">
        <f>SUM(T513:T530)</f>
        <v>1.8432000000000002</v>
      </c>
      <c r="AR512" s="185" t="s">
        <v>88</v>
      </c>
      <c r="AT512" s="186" t="s">
        <v>77</v>
      </c>
      <c r="AU512" s="186" t="s">
        <v>8</v>
      </c>
      <c r="AY512" s="185" t="s">
        <v>148</v>
      </c>
      <c r="BK512" s="187">
        <f>SUM(BK513:BK530)</f>
        <v>0</v>
      </c>
    </row>
    <row r="513" spans="1:65" s="2" customFormat="1" ht="24.15" customHeight="1">
      <c r="A513" s="33"/>
      <c r="B513" s="34"/>
      <c r="C513" s="190" t="s">
        <v>980</v>
      </c>
      <c r="D513" s="190" t="s">
        <v>150</v>
      </c>
      <c r="E513" s="191" t="s">
        <v>981</v>
      </c>
      <c r="F513" s="192" t="s">
        <v>982</v>
      </c>
      <c r="G513" s="193" t="s">
        <v>199</v>
      </c>
      <c r="H513" s="194">
        <v>115.2</v>
      </c>
      <c r="I513" s="195"/>
      <c r="J513" s="196">
        <f>ROUND(I513*H513,0)</f>
        <v>0</v>
      </c>
      <c r="K513" s="192" t="s">
        <v>154</v>
      </c>
      <c r="L513" s="38"/>
      <c r="M513" s="197" t="s">
        <v>1</v>
      </c>
      <c r="N513" s="198" t="s">
        <v>44</v>
      </c>
      <c r="O513" s="70"/>
      <c r="P513" s="199">
        <f>O513*H513</f>
        <v>0</v>
      </c>
      <c r="Q513" s="199">
        <v>0</v>
      </c>
      <c r="R513" s="199">
        <f>Q513*H513</f>
        <v>0</v>
      </c>
      <c r="S513" s="199">
        <v>1.6E-2</v>
      </c>
      <c r="T513" s="200">
        <f>S513*H513</f>
        <v>1.8432000000000002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01" t="s">
        <v>226</v>
      </c>
      <c r="AT513" s="201" t="s">
        <v>150</v>
      </c>
      <c r="AU513" s="201" t="s">
        <v>88</v>
      </c>
      <c r="AY513" s="16" t="s">
        <v>148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6" t="s">
        <v>88</v>
      </c>
      <c r="BK513" s="202">
        <f>ROUND(I513*H513,0)</f>
        <v>0</v>
      </c>
      <c r="BL513" s="16" t="s">
        <v>226</v>
      </c>
      <c r="BM513" s="201" t="s">
        <v>983</v>
      </c>
    </row>
    <row r="514" spans="1:65" s="13" customFormat="1">
      <c r="B514" s="203"/>
      <c r="C514" s="204"/>
      <c r="D514" s="205" t="s">
        <v>157</v>
      </c>
      <c r="E514" s="206" t="s">
        <v>1</v>
      </c>
      <c r="F514" s="207" t="s">
        <v>984</v>
      </c>
      <c r="G514" s="204"/>
      <c r="H514" s="208">
        <v>115.2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157</v>
      </c>
      <c r="AU514" s="214" t="s">
        <v>88</v>
      </c>
      <c r="AV514" s="13" t="s">
        <v>88</v>
      </c>
      <c r="AW514" s="13" t="s">
        <v>33</v>
      </c>
      <c r="AX514" s="13" t="s">
        <v>78</v>
      </c>
      <c r="AY514" s="214" t="s">
        <v>148</v>
      </c>
    </row>
    <row r="515" spans="1:65" s="2" customFormat="1" ht="24.15" customHeight="1">
      <c r="A515" s="33"/>
      <c r="B515" s="34"/>
      <c r="C515" s="190" t="s">
        <v>985</v>
      </c>
      <c r="D515" s="190" t="s">
        <v>150</v>
      </c>
      <c r="E515" s="191" t="s">
        <v>986</v>
      </c>
      <c r="F515" s="192" t="s">
        <v>987</v>
      </c>
      <c r="G515" s="193" t="s">
        <v>199</v>
      </c>
      <c r="H515" s="194">
        <v>115.2</v>
      </c>
      <c r="I515" s="195"/>
      <c r="J515" s="196">
        <f>ROUND(I515*H515,0)</f>
        <v>0</v>
      </c>
      <c r="K515" s="192" t="s">
        <v>154</v>
      </c>
      <c r="L515" s="38"/>
      <c r="M515" s="197" t="s">
        <v>1</v>
      </c>
      <c r="N515" s="198" t="s">
        <v>44</v>
      </c>
      <c r="O515" s="70"/>
      <c r="P515" s="199">
        <f>O515*H515</f>
        <v>0</v>
      </c>
      <c r="Q515" s="199">
        <v>4.0000000000000002E-4</v>
      </c>
      <c r="R515" s="199">
        <f>Q515*H515</f>
        <v>4.6080000000000003E-2</v>
      </c>
      <c r="S515" s="199">
        <v>0</v>
      </c>
      <c r="T515" s="200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201" t="s">
        <v>226</v>
      </c>
      <c r="AT515" s="201" t="s">
        <v>150</v>
      </c>
      <c r="AU515" s="201" t="s">
        <v>88</v>
      </c>
      <c r="AY515" s="16" t="s">
        <v>148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6" t="s">
        <v>88</v>
      </c>
      <c r="BK515" s="202">
        <f>ROUND(I515*H515,0)</f>
        <v>0</v>
      </c>
      <c r="BL515" s="16" t="s">
        <v>226</v>
      </c>
      <c r="BM515" s="201" t="s">
        <v>988</v>
      </c>
    </row>
    <row r="516" spans="1:65" s="13" customFormat="1">
      <c r="B516" s="203"/>
      <c r="C516" s="204"/>
      <c r="D516" s="205" t="s">
        <v>157</v>
      </c>
      <c r="E516" s="206" t="s">
        <v>1</v>
      </c>
      <c r="F516" s="207" t="s">
        <v>989</v>
      </c>
      <c r="G516" s="204"/>
      <c r="H516" s="208">
        <v>115.2</v>
      </c>
      <c r="I516" s="209"/>
      <c r="J516" s="204"/>
      <c r="K516" s="204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157</v>
      </c>
      <c r="AU516" s="214" t="s">
        <v>88</v>
      </c>
      <c r="AV516" s="13" t="s">
        <v>88</v>
      </c>
      <c r="AW516" s="13" t="s">
        <v>33</v>
      </c>
      <c r="AX516" s="13" t="s">
        <v>78</v>
      </c>
      <c r="AY516" s="214" t="s">
        <v>148</v>
      </c>
    </row>
    <row r="517" spans="1:65" s="2" customFormat="1" ht="24.15" customHeight="1">
      <c r="A517" s="33"/>
      <c r="B517" s="34"/>
      <c r="C517" s="215" t="s">
        <v>990</v>
      </c>
      <c r="D517" s="215" t="s">
        <v>262</v>
      </c>
      <c r="E517" s="216" t="s">
        <v>991</v>
      </c>
      <c r="F517" s="217" t="s">
        <v>992</v>
      </c>
      <c r="G517" s="218" t="s">
        <v>993</v>
      </c>
      <c r="H517" s="219">
        <v>2276.357</v>
      </c>
      <c r="I517" s="220"/>
      <c r="J517" s="221">
        <f>ROUND(I517*H517,0)</f>
        <v>0</v>
      </c>
      <c r="K517" s="217" t="s">
        <v>1</v>
      </c>
      <c r="L517" s="222"/>
      <c r="M517" s="223" t="s">
        <v>1</v>
      </c>
      <c r="N517" s="224" t="s">
        <v>44</v>
      </c>
      <c r="O517" s="70"/>
      <c r="P517" s="199">
        <f>O517*H517</f>
        <v>0</v>
      </c>
      <c r="Q517" s="199">
        <v>1E-3</v>
      </c>
      <c r="R517" s="199">
        <f>Q517*H517</f>
        <v>2.276357</v>
      </c>
      <c r="S517" s="199">
        <v>0</v>
      </c>
      <c r="T517" s="20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01" t="s">
        <v>186</v>
      </c>
      <c r="AT517" s="201" t="s">
        <v>262</v>
      </c>
      <c r="AU517" s="201" t="s">
        <v>88</v>
      </c>
      <c r="AY517" s="16" t="s">
        <v>148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6" t="s">
        <v>88</v>
      </c>
      <c r="BK517" s="202">
        <f>ROUND(I517*H517,0)</f>
        <v>0</v>
      </c>
      <c r="BL517" s="16" t="s">
        <v>155</v>
      </c>
      <c r="BM517" s="201" t="s">
        <v>994</v>
      </c>
    </row>
    <row r="518" spans="1:65" s="13" customFormat="1">
      <c r="B518" s="203"/>
      <c r="C518" s="204"/>
      <c r="D518" s="205" t="s">
        <v>157</v>
      </c>
      <c r="E518" s="206" t="s">
        <v>1</v>
      </c>
      <c r="F518" s="207" t="s">
        <v>995</v>
      </c>
      <c r="G518" s="204"/>
      <c r="H518" s="208">
        <v>414.95</v>
      </c>
      <c r="I518" s="209"/>
      <c r="J518" s="204"/>
      <c r="K518" s="204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157</v>
      </c>
      <c r="AU518" s="214" t="s">
        <v>88</v>
      </c>
      <c r="AV518" s="13" t="s">
        <v>88</v>
      </c>
      <c r="AW518" s="13" t="s">
        <v>33</v>
      </c>
      <c r="AX518" s="13" t="s">
        <v>78</v>
      </c>
      <c r="AY518" s="214" t="s">
        <v>148</v>
      </c>
    </row>
    <row r="519" spans="1:65" s="13" customFormat="1">
      <c r="B519" s="203"/>
      <c r="C519" s="204"/>
      <c r="D519" s="205" t="s">
        <v>157</v>
      </c>
      <c r="E519" s="206" t="s">
        <v>1</v>
      </c>
      <c r="F519" s="207" t="s">
        <v>996</v>
      </c>
      <c r="G519" s="204"/>
      <c r="H519" s="208">
        <v>1065.8820000000001</v>
      </c>
      <c r="I519" s="209"/>
      <c r="J519" s="204"/>
      <c r="K519" s="204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157</v>
      </c>
      <c r="AU519" s="214" t="s">
        <v>88</v>
      </c>
      <c r="AV519" s="13" t="s">
        <v>88</v>
      </c>
      <c r="AW519" s="13" t="s">
        <v>33</v>
      </c>
      <c r="AX519" s="13" t="s">
        <v>78</v>
      </c>
      <c r="AY519" s="214" t="s">
        <v>148</v>
      </c>
    </row>
    <row r="520" spans="1:65" s="13" customFormat="1">
      <c r="B520" s="203"/>
      <c r="C520" s="204"/>
      <c r="D520" s="205" t="s">
        <v>157</v>
      </c>
      <c r="E520" s="206" t="s">
        <v>1</v>
      </c>
      <c r="F520" s="207" t="s">
        <v>997</v>
      </c>
      <c r="G520" s="204"/>
      <c r="H520" s="208">
        <v>498.60899999999998</v>
      </c>
      <c r="I520" s="209"/>
      <c r="J520" s="204"/>
      <c r="K520" s="204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157</v>
      </c>
      <c r="AU520" s="214" t="s">
        <v>88</v>
      </c>
      <c r="AV520" s="13" t="s">
        <v>88</v>
      </c>
      <c r="AW520" s="13" t="s">
        <v>33</v>
      </c>
      <c r="AX520" s="13" t="s">
        <v>78</v>
      </c>
      <c r="AY520" s="214" t="s">
        <v>148</v>
      </c>
    </row>
    <row r="521" spans="1:65" s="13" customFormat="1">
      <c r="B521" s="203"/>
      <c r="C521" s="204"/>
      <c r="D521" s="205" t="s">
        <v>157</v>
      </c>
      <c r="E521" s="206" t="s">
        <v>1</v>
      </c>
      <c r="F521" s="207" t="s">
        <v>998</v>
      </c>
      <c r="G521" s="204"/>
      <c r="H521" s="208">
        <v>296.916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157</v>
      </c>
      <c r="AU521" s="214" t="s">
        <v>88</v>
      </c>
      <c r="AV521" s="13" t="s">
        <v>88</v>
      </c>
      <c r="AW521" s="13" t="s">
        <v>33</v>
      </c>
      <c r="AX521" s="13" t="s">
        <v>78</v>
      </c>
      <c r="AY521" s="214" t="s">
        <v>148</v>
      </c>
    </row>
    <row r="522" spans="1:65" s="2" customFormat="1" ht="24.15" customHeight="1">
      <c r="A522" s="33"/>
      <c r="B522" s="34"/>
      <c r="C522" s="190" t="s">
        <v>999</v>
      </c>
      <c r="D522" s="190" t="s">
        <v>150</v>
      </c>
      <c r="E522" s="191" t="s">
        <v>1000</v>
      </c>
      <c r="F522" s="192" t="s">
        <v>1001</v>
      </c>
      <c r="G522" s="193" t="s">
        <v>993</v>
      </c>
      <c r="H522" s="194">
        <v>258.66199999999998</v>
      </c>
      <c r="I522" s="195"/>
      <c r="J522" s="196">
        <f>ROUND(I522*H522,0)</f>
        <v>0</v>
      </c>
      <c r="K522" s="192" t="s">
        <v>1</v>
      </c>
      <c r="L522" s="38"/>
      <c r="M522" s="197" t="s">
        <v>1</v>
      </c>
      <c r="N522" s="198" t="s">
        <v>44</v>
      </c>
      <c r="O522" s="70"/>
      <c r="P522" s="199">
        <f>O522*H522</f>
        <v>0</v>
      </c>
      <c r="Q522" s="199">
        <v>1E-3</v>
      </c>
      <c r="R522" s="199">
        <f>Q522*H522</f>
        <v>0.258662</v>
      </c>
      <c r="S522" s="199">
        <v>0</v>
      </c>
      <c r="T522" s="200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01" t="s">
        <v>226</v>
      </c>
      <c r="AT522" s="201" t="s">
        <v>150</v>
      </c>
      <c r="AU522" s="201" t="s">
        <v>88</v>
      </c>
      <c r="AY522" s="16" t="s">
        <v>148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6" t="s">
        <v>88</v>
      </c>
      <c r="BK522" s="202">
        <f>ROUND(I522*H522,0)</f>
        <v>0</v>
      </c>
      <c r="BL522" s="16" t="s">
        <v>226</v>
      </c>
      <c r="BM522" s="201" t="s">
        <v>1002</v>
      </c>
    </row>
    <row r="523" spans="1:65" s="13" customFormat="1">
      <c r="B523" s="203"/>
      <c r="C523" s="204"/>
      <c r="D523" s="205" t="s">
        <v>157</v>
      </c>
      <c r="E523" s="206" t="s">
        <v>1</v>
      </c>
      <c r="F523" s="207" t="s">
        <v>1003</v>
      </c>
      <c r="G523" s="204"/>
      <c r="H523" s="208">
        <v>57.701999999999998</v>
      </c>
      <c r="I523" s="209"/>
      <c r="J523" s="204"/>
      <c r="K523" s="204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157</v>
      </c>
      <c r="AU523" s="214" t="s">
        <v>88</v>
      </c>
      <c r="AV523" s="13" t="s">
        <v>88</v>
      </c>
      <c r="AW523" s="13" t="s">
        <v>33</v>
      </c>
      <c r="AX523" s="13" t="s">
        <v>78</v>
      </c>
      <c r="AY523" s="214" t="s">
        <v>148</v>
      </c>
    </row>
    <row r="524" spans="1:65" s="13" customFormat="1">
      <c r="B524" s="203"/>
      <c r="C524" s="204"/>
      <c r="D524" s="205" t="s">
        <v>157</v>
      </c>
      <c r="E524" s="206" t="s">
        <v>1</v>
      </c>
      <c r="F524" s="207" t="s">
        <v>1004</v>
      </c>
      <c r="G524" s="204"/>
      <c r="H524" s="208">
        <v>200.96</v>
      </c>
      <c r="I524" s="209"/>
      <c r="J524" s="204"/>
      <c r="K524" s="204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157</v>
      </c>
      <c r="AU524" s="214" t="s">
        <v>88</v>
      </c>
      <c r="AV524" s="13" t="s">
        <v>88</v>
      </c>
      <c r="AW524" s="13" t="s">
        <v>33</v>
      </c>
      <c r="AX524" s="13" t="s">
        <v>78</v>
      </c>
      <c r="AY524" s="214" t="s">
        <v>148</v>
      </c>
    </row>
    <row r="525" spans="1:65" s="2" customFormat="1" ht="37.950000000000003" customHeight="1">
      <c r="A525" s="33"/>
      <c r="B525" s="34"/>
      <c r="C525" s="190" t="s">
        <v>1005</v>
      </c>
      <c r="D525" s="190" t="s">
        <v>150</v>
      </c>
      <c r="E525" s="191" t="s">
        <v>1006</v>
      </c>
      <c r="F525" s="192" t="s">
        <v>1007</v>
      </c>
      <c r="G525" s="193" t="s">
        <v>153</v>
      </c>
      <c r="H525" s="194">
        <v>86.24</v>
      </c>
      <c r="I525" s="195"/>
      <c r="J525" s="196">
        <f>ROUND(I525*H525,0)</f>
        <v>0</v>
      </c>
      <c r="K525" s="192" t="s">
        <v>1</v>
      </c>
      <c r="L525" s="38"/>
      <c r="M525" s="197" t="s">
        <v>1</v>
      </c>
      <c r="N525" s="198" t="s">
        <v>44</v>
      </c>
      <c r="O525" s="70"/>
      <c r="P525" s="199">
        <f>O525*H525</f>
        <v>0</v>
      </c>
      <c r="Q525" s="199">
        <v>1E-3</v>
      </c>
      <c r="R525" s="199">
        <f>Q525*H525</f>
        <v>8.6239999999999997E-2</v>
      </c>
      <c r="S525" s="199">
        <v>0</v>
      </c>
      <c r="T525" s="200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201" t="s">
        <v>226</v>
      </c>
      <c r="AT525" s="201" t="s">
        <v>150</v>
      </c>
      <c r="AU525" s="201" t="s">
        <v>88</v>
      </c>
      <c r="AY525" s="16" t="s">
        <v>148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6" t="s">
        <v>88</v>
      </c>
      <c r="BK525" s="202">
        <f>ROUND(I525*H525,0)</f>
        <v>0</v>
      </c>
      <c r="BL525" s="16" t="s">
        <v>226</v>
      </c>
      <c r="BM525" s="201" t="s">
        <v>1008</v>
      </c>
    </row>
    <row r="526" spans="1:65" s="13" customFormat="1">
      <c r="B526" s="203"/>
      <c r="C526" s="204"/>
      <c r="D526" s="205" t="s">
        <v>157</v>
      </c>
      <c r="E526" s="206" t="s">
        <v>1</v>
      </c>
      <c r="F526" s="207" t="s">
        <v>1009</v>
      </c>
      <c r="G526" s="204"/>
      <c r="H526" s="208">
        <v>86.24</v>
      </c>
      <c r="I526" s="209"/>
      <c r="J526" s="204"/>
      <c r="K526" s="204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157</v>
      </c>
      <c r="AU526" s="214" t="s">
        <v>88</v>
      </c>
      <c r="AV526" s="13" t="s">
        <v>88</v>
      </c>
      <c r="AW526" s="13" t="s">
        <v>33</v>
      </c>
      <c r="AX526" s="13" t="s">
        <v>78</v>
      </c>
      <c r="AY526" s="214" t="s">
        <v>148</v>
      </c>
    </row>
    <row r="527" spans="1:65" s="2" customFormat="1" ht="33" customHeight="1">
      <c r="A527" s="33"/>
      <c r="B527" s="34"/>
      <c r="C527" s="190" t="s">
        <v>1010</v>
      </c>
      <c r="D527" s="190" t="s">
        <v>150</v>
      </c>
      <c r="E527" s="191" t="s">
        <v>1011</v>
      </c>
      <c r="F527" s="192" t="s">
        <v>1012</v>
      </c>
      <c r="G527" s="193" t="s">
        <v>905</v>
      </c>
      <c r="H527" s="194">
        <v>32</v>
      </c>
      <c r="I527" s="195"/>
      <c r="J527" s="196">
        <f>ROUND(I527*H527,0)</f>
        <v>0</v>
      </c>
      <c r="K527" s="192" t="s">
        <v>1</v>
      </c>
      <c r="L527" s="38"/>
      <c r="M527" s="197" t="s">
        <v>1</v>
      </c>
      <c r="N527" s="198" t="s">
        <v>44</v>
      </c>
      <c r="O527" s="70"/>
      <c r="P527" s="199">
        <f>O527*H527</f>
        <v>0</v>
      </c>
      <c r="Q527" s="199">
        <v>1E-3</v>
      </c>
      <c r="R527" s="199">
        <f>Q527*H527</f>
        <v>3.2000000000000001E-2</v>
      </c>
      <c r="S527" s="199">
        <v>0</v>
      </c>
      <c r="T527" s="200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201" t="s">
        <v>226</v>
      </c>
      <c r="AT527" s="201" t="s">
        <v>150</v>
      </c>
      <c r="AU527" s="201" t="s">
        <v>88</v>
      </c>
      <c r="AY527" s="16" t="s">
        <v>148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6" t="s">
        <v>88</v>
      </c>
      <c r="BK527" s="202">
        <f>ROUND(I527*H527,0)</f>
        <v>0</v>
      </c>
      <c r="BL527" s="16" t="s">
        <v>226</v>
      </c>
      <c r="BM527" s="201" t="s">
        <v>1013</v>
      </c>
    </row>
    <row r="528" spans="1:65" s="2" customFormat="1" ht="24.15" customHeight="1">
      <c r="A528" s="33"/>
      <c r="B528" s="34"/>
      <c r="C528" s="190" t="s">
        <v>1014</v>
      </c>
      <c r="D528" s="190" t="s">
        <v>150</v>
      </c>
      <c r="E528" s="191" t="s">
        <v>1015</v>
      </c>
      <c r="F528" s="192" t="s">
        <v>1016</v>
      </c>
      <c r="G528" s="193" t="s">
        <v>1017</v>
      </c>
      <c r="H528" s="194">
        <v>24</v>
      </c>
      <c r="I528" s="195"/>
      <c r="J528" s="196">
        <f>ROUND(I528*H528,0)</f>
        <v>0</v>
      </c>
      <c r="K528" s="192" t="s">
        <v>1</v>
      </c>
      <c r="L528" s="38"/>
      <c r="M528" s="197" t="s">
        <v>1</v>
      </c>
      <c r="N528" s="198" t="s">
        <v>44</v>
      </c>
      <c r="O528" s="70"/>
      <c r="P528" s="199">
        <f>O528*H528</f>
        <v>0</v>
      </c>
      <c r="Q528" s="199">
        <v>1E-3</v>
      </c>
      <c r="R528" s="199">
        <f>Q528*H528</f>
        <v>2.4E-2</v>
      </c>
      <c r="S528" s="199">
        <v>0</v>
      </c>
      <c r="T528" s="200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01" t="s">
        <v>226</v>
      </c>
      <c r="AT528" s="201" t="s">
        <v>150</v>
      </c>
      <c r="AU528" s="201" t="s">
        <v>88</v>
      </c>
      <c r="AY528" s="16" t="s">
        <v>148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6" t="s">
        <v>88</v>
      </c>
      <c r="BK528" s="202">
        <f>ROUND(I528*H528,0)</f>
        <v>0</v>
      </c>
      <c r="BL528" s="16" t="s">
        <v>226</v>
      </c>
      <c r="BM528" s="201" t="s">
        <v>1018</v>
      </c>
    </row>
    <row r="529" spans="1:65" s="2" customFormat="1" ht="33" customHeight="1">
      <c r="A529" s="33"/>
      <c r="B529" s="34"/>
      <c r="C529" s="190" t="s">
        <v>1019</v>
      </c>
      <c r="D529" s="190" t="s">
        <v>150</v>
      </c>
      <c r="E529" s="191" t="s">
        <v>1020</v>
      </c>
      <c r="F529" s="192" t="s">
        <v>1021</v>
      </c>
      <c r="G529" s="193" t="s">
        <v>669</v>
      </c>
      <c r="H529" s="194">
        <v>1</v>
      </c>
      <c r="I529" s="195"/>
      <c r="J529" s="196">
        <f>ROUND(I529*H529,0)</f>
        <v>0</v>
      </c>
      <c r="K529" s="192" t="s">
        <v>1</v>
      </c>
      <c r="L529" s="38"/>
      <c r="M529" s="197" t="s">
        <v>1</v>
      </c>
      <c r="N529" s="198" t="s">
        <v>44</v>
      </c>
      <c r="O529" s="70"/>
      <c r="P529" s="199">
        <f>O529*H529</f>
        <v>0</v>
      </c>
      <c r="Q529" s="199">
        <v>1E-3</v>
      </c>
      <c r="R529" s="199">
        <f>Q529*H529</f>
        <v>1E-3</v>
      </c>
      <c r="S529" s="199">
        <v>0</v>
      </c>
      <c r="T529" s="200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201" t="s">
        <v>226</v>
      </c>
      <c r="AT529" s="201" t="s">
        <v>150</v>
      </c>
      <c r="AU529" s="201" t="s">
        <v>88</v>
      </c>
      <c r="AY529" s="16" t="s">
        <v>148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6" t="s">
        <v>88</v>
      </c>
      <c r="BK529" s="202">
        <f>ROUND(I529*H529,0)</f>
        <v>0</v>
      </c>
      <c r="BL529" s="16" t="s">
        <v>226</v>
      </c>
      <c r="BM529" s="201" t="s">
        <v>1022</v>
      </c>
    </row>
    <row r="530" spans="1:65" s="2" customFormat="1" ht="24.15" customHeight="1">
      <c r="A530" s="33"/>
      <c r="B530" s="34"/>
      <c r="C530" s="190" t="s">
        <v>1023</v>
      </c>
      <c r="D530" s="190" t="s">
        <v>150</v>
      </c>
      <c r="E530" s="191" t="s">
        <v>1024</v>
      </c>
      <c r="F530" s="192" t="s">
        <v>1025</v>
      </c>
      <c r="G530" s="193" t="s">
        <v>178</v>
      </c>
      <c r="H530" s="194">
        <v>0.44800000000000001</v>
      </c>
      <c r="I530" s="195"/>
      <c r="J530" s="196">
        <f>ROUND(I530*H530,0)</f>
        <v>0</v>
      </c>
      <c r="K530" s="192" t="s">
        <v>154</v>
      </c>
      <c r="L530" s="38"/>
      <c r="M530" s="197" t="s">
        <v>1</v>
      </c>
      <c r="N530" s="198" t="s">
        <v>44</v>
      </c>
      <c r="O530" s="70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201" t="s">
        <v>226</v>
      </c>
      <c r="AT530" s="201" t="s">
        <v>150</v>
      </c>
      <c r="AU530" s="201" t="s">
        <v>88</v>
      </c>
      <c r="AY530" s="16" t="s">
        <v>148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6" t="s">
        <v>88</v>
      </c>
      <c r="BK530" s="202">
        <f>ROUND(I530*H530,0)</f>
        <v>0</v>
      </c>
      <c r="BL530" s="16" t="s">
        <v>226</v>
      </c>
      <c r="BM530" s="201" t="s">
        <v>1026</v>
      </c>
    </row>
    <row r="531" spans="1:65" s="12" customFormat="1" ht="22.95" customHeight="1">
      <c r="B531" s="174"/>
      <c r="C531" s="175"/>
      <c r="D531" s="176" t="s">
        <v>77</v>
      </c>
      <c r="E531" s="188" t="s">
        <v>1027</v>
      </c>
      <c r="F531" s="188" t="s">
        <v>1028</v>
      </c>
      <c r="G531" s="175"/>
      <c r="H531" s="175"/>
      <c r="I531" s="178"/>
      <c r="J531" s="189">
        <f>BK531</f>
        <v>0</v>
      </c>
      <c r="K531" s="175"/>
      <c r="L531" s="180"/>
      <c r="M531" s="181"/>
      <c r="N531" s="182"/>
      <c r="O531" s="182"/>
      <c r="P531" s="183">
        <f>SUM(P532:P564)</f>
        <v>0</v>
      </c>
      <c r="Q531" s="182"/>
      <c r="R531" s="183">
        <f>SUM(R532:R564)</f>
        <v>5.1990415900000002</v>
      </c>
      <c r="S531" s="182"/>
      <c r="T531" s="184">
        <f>SUM(T532:T564)</f>
        <v>0</v>
      </c>
      <c r="AR531" s="185" t="s">
        <v>88</v>
      </c>
      <c r="AT531" s="186" t="s">
        <v>77</v>
      </c>
      <c r="AU531" s="186" t="s">
        <v>8</v>
      </c>
      <c r="AY531" s="185" t="s">
        <v>148</v>
      </c>
      <c r="BK531" s="187">
        <f>SUM(BK532:BK564)</f>
        <v>0</v>
      </c>
    </row>
    <row r="532" spans="1:65" s="2" customFormat="1" ht="16.5" customHeight="1">
      <c r="A532" s="33"/>
      <c r="B532" s="34"/>
      <c r="C532" s="190" t="s">
        <v>1029</v>
      </c>
      <c r="D532" s="190" t="s">
        <v>150</v>
      </c>
      <c r="E532" s="191" t="s">
        <v>1030</v>
      </c>
      <c r="F532" s="192" t="s">
        <v>1031</v>
      </c>
      <c r="G532" s="193" t="s">
        <v>153</v>
      </c>
      <c r="H532" s="194">
        <v>161.53800000000001</v>
      </c>
      <c r="I532" s="195"/>
      <c r="J532" s="196">
        <f>ROUND(I532*H532,0)</f>
        <v>0</v>
      </c>
      <c r="K532" s="192" t="s">
        <v>154</v>
      </c>
      <c r="L532" s="38"/>
      <c r="M532" s="197" t="s">
        <v>1</v>
      </c>
      <c r="N532" s="198" t="s">
        <v>44</v>
      </c>
      <c r="O532" s="70"/>
      <c r="P532" s="199">
        <f>O532*H532</f>
        <v>0</v>
      </c>
      <c r="Q532" s="199">
        <v>2.9999999999999997E-4</v>
      </c>
      <c r="R532" s="199">
        <f>Q532*H532</f>
        <v>4.8461400000000002E-2</v>
      </c>
      <c r="S532" s="199">
        <v>0</v>
      </c>
      <c r="T532" s="200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201" t="s">
        <v>226</v>
      </c>
      <c r="AT532" s="201" t="s">
        <v>150</v>
      </c>
      <c r="AU532" s="201" t="s">
        <v>88</v>
      </c>
      <c r="AY532" s="16" t="s">
        <v>148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6" t="s">
        <v>88</v>
      </c>
      <c r="BK532" s="202">
        <f>ROUND(I532*H532,0)</f>
        <v>0</v>
      </c>
      <c r="BL532" s="16" t="s">
        <v>226</v>
      </c>
      <c r="BM532" s="201" t="s">
        <v>1032</v>
      </c>
    </row>
    <row r="533" spans="1:65" s="13" customFormat="1">
      <c r="B533" s="203"/>
      <c r="C533" s="204"/>
      <c r="D533" s="205" t="s">
        <v>157</v>
      </c>
      <c r="E533" s="206" t="s">
        <v>1</v>
      </c>
      <c r="F533" s="207" t="s">
        <v>548</v>
      </c>
      <c r="G533" s="204"/>
      <c r="H533" s="208">
        <v>6.69</v>
      </c>
      <c r="I533" s="209"/>
      <c r="J533" s="204"/>
      <c r="K533" s="204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157</v>
      </c>
      <c r="AU533" s="214" t="s">
        <v>88</v>
      </c>
      <c r="AV533" s="13" t="s">
        <v>88</v>
      </c>
      <c r="AW533" s="13" t="s">
        <v>33</v>
      </c>
      <c r="AX533" s="13" t="s">
        <v>78</v>
      </c>
      <c r="AY533" s="214" t="s">
        <v>148</v>
      </c>
    </row>
    <row r="534" spans="1:65" s="13" customFormat="1">
      <c r="B534" s="203"/>
      <c r="C534" s="204"/>
      <c r="D534" s="205" t="s">
        <v>157</v>
      </c>
      <c r="E534" s="206" t="s">
        <v>1</v>
      </c>
      <c r="F534" s="207" t="s">
        <v>1033</v>
      </c>
      <c r="G534" s="204"/>
      <c r="H534" s="208">
        <v>135.648</v>
      </c>
      <c r="I534" s="209"/>
      <c r="J534" s="204"/>
      <c r="K534" s="204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157</v>
      </c>
      <c r="AU534" s="214" t="s">
        <v>88</v>
      </c>
      <c r="AV534" s="13" t="s">
        <v>88</v>
      </c>
      <c r="AW534" s="13" t="s">
        <v>33</v>
      </c>
      <c r="AX534" s="13" t="s">
        <v>78</v>
      </c>
      <c r="AY534" s="214" t="s">
        <v>148</v>
      </c>
    </row>
    <row r="535" spans="1:65" s="13" customFormat="1">
      <c r="B535" s="203"/>
      <c r="C535" s="204"/>
      <c r="D535" s="205" t="s">
        <v>157</v>
      </c>
      <c r="E535" s="206" t="s">
        <v>1</v>
      </c>
      <c r="F535" s="207" t="s">
        <v>1034</v>
      </c>
      <c r="G535" s="204"/>
      <c r="H535" s="208">
        <v>19.2</v>
      </c>
      <c r="I535" s="209"/>
      <c r="J535" s="204"/>
      <c r="K535" s="204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157</v>
      </c>
      <c r="AU535" s="214" t="s">
        <v>88</v>
      </c>
      <c r="AV535" s="13" t="s">
        <v>88</v>
      </c>
      <c r="AW535" s="13" t="s">
        <v>33</v>
      </c>
      <c r="AX535" s="13" t="s">
        <v>78</v>
      </c>
      <c r="AY535" s="214" t="s">
        <v>148</v>
      </c>
    </row>
    <row r="536" spans="1:65" s="2" customFormat="1" ht="16.5" customHeight="1">
      <c r="A536" s="33"/>
      <c r="B536" s="34"/>
      <c r="C536" s="190" t="s">
        <v>1035</v>
      </c>
      <c r="D536" s="190" t="s">
        <v>150</v>
      </c>
      <c r="E536" s="191" t="s">
        <v>1036</v>
      </c>
      <c r="F536" s="192" t="s">
        <v>1037</v>
      </c>
      <c r="G536" s="193" t="s">
        <v>199</v>
      </c>
      <c r="H536" s="194">
        <v>97.92</v>
      </c>
      <c r="I536" s="195"/>
      <c r="J536" s="196">
        <f>ROUND(I536*H536,0)</f>
        <v>0</v>
      </c>
      <c r="K536" s="192" t="s">
        <v>154</v>
      </c>
      <c r="L536" s="38"/>
      <c r="M536" s="197" t="s">
        <v>1</v>
      </c>
      <c r="N536" s="198" t="s">
        <v>44</v>
      </c>
      <c r="O536" s="70"/>
      <c r="P536" s="199">
        <f>O536*H536</f>
        <v>0</v>
      </c>
      <c r="Q536" s="199">
        <v>3.4000000000000002E-4</v>
      </c>
      <c r="R536" s="199">
        <f>Q536*H536</f>
        <v>3.3292800000000004E-2</v>
      </c>
      <c r="S536" s="199">
        <v>0</v>
      </c>
      <c r="T536" s="200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201" t="s">
        <v>226</v>
      </c>
      <c r="AT536" s="201" t="s">
        <v>150</v>
      </c>
      <c r="AU536" s="201" t="s">
        <v>88</v>
      </c>
      <c r="AY536" s="16" t="s">
        <v>148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6" t="s">
        <v>88</v>
      </c>
      <c r="BK536" s="202">
        <f>ROUND(I536*H536,0)</f>
        <v>0</v>
      </c>
      <c r="BL536" s="16" t="s">
        <v>226</v>
      </c>
      <c r="BM536" s="201" t="s">
        <v>1038</v>
      </c>
    </row>
    <row r="537" spans="1:65" s="13" customFormat="1">
      <c r="B537" s="203"/>
      <c r="C537" s="204"/>
      <c r="D537" s="205" t="s">
        <v>157</v>
      </c>
      <c r="E537" s="206" t="s">
        <v>1</v>
      </c>
      <c r="F537" s="207" t="s">
        <v>1039</v>
      </c>
      <c r="G537" s="204"/>
      <c r="H537" s="208">
        <v>97.92</v>
      </c>
      <c r="I537" s="209"/>
      <c r="J537" s="204"/>
      <c r="K537" s="204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157</v>
      </c>
      <c r="AU537" s="214" t="s">
        <v>88</v>
      </c>
      <c r="AV537" s="13" t="s">
        <v>88</v>
      </c>
      <c r="AW537" s="13" t="s">
        <v>33</v>
      </c>
      <c r="AX537" s="13" t="s">
        <v>78</v>
      </c>
      <c r="AY537" s="214" t="s">
        <v>148</v>
      </c>
    </row>
    <row r="538" spans="1:65" s="2" customFormat="1" ht="24.15" customHeight="1">
      <c r="A538" s="33"/>
      <c r="B538" s="34"/>
      <c r="C538" s="215" t="s">
        <v>1040</v>
      </c>
      <c r="D538" s="215" t="s">
        <v>262</v>
      </c>
      <c r="E538" s="216" t="s">
        <v>1041</v>
      </c>
      <c r="F538" s="217" t="s">
        <v>1042</v>
      </c>
      <c r="G538" s="218" t="s">
        <v>199</v>
      </c>
      <c r="H538" s="219">
        <v>107.712</v>
      </c>
      <c r="I538" s="220"/>
      <c r="J538" s="221">
        <f>ROUND(I538*H538,0)</f>
        <v>0</v>
      </c>
      <c r="K538" s="217" t="s">
        <v>154</v>
      </c>
      <c r="L538" s="222"/>
      <c r="M538" s="223" t="s">
        <v>1</v>
      </c>
      <c r="N538" s="224" t="s">
        <v>44</v>
      </c>
      <c r="O538" s="70"/>
      <c r="P538" s="199">
        <f>O538*H538</f>
        <v>0</v>
      </c>
      <c r="Q538" s="199">
        <v>1.1199999999999999E-3</v>
      </c>
      <c r="R538" s="199">
        <f>Q538*H538</f>
        <v>0.12063744</v>
      </c>
      <c r="S538" s="199">
        <v>0</v>
      </c>
      <c r="T538" s="200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201" t="s">
        <v>307</v>
      </c>
      <c r="AT538" s="201" t="s">
        <v>262</v>
      </c>
      <c r="AU538" s="201" t="s">
        <v>88</v>
      </c>
      <c r="AY538" s="16" t="s">
        <v>148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6" t="s">
        <v>88</v>
      </c>
      <c r="BK538" s="202">
        <f>ROUND(I538*H538,0)</f>
        <v>0</v>
      </c>
      <c r="BL538" s="16" t="s">
        <v>226</v>
      </c>
      <c r="BM538" s="201" t="s">
        <v>1043</v>
      </c>
    </row>
    <row r="539" spans="1:65" s="13" customFormat="1">
      <c r="B539" s="203"/>
      <c r="C539" s="204"/>
      <c r="D539" s="205" t="s">
        <v>157</v>
      </c>
      <c r="E539" s="206" t="s">
        <v>1</v>
      </c>
      <c r="F539" s="207" t="s">
        <v>1044</v>
      </c>
      <c r="G539" s="204"/>
      <c r="H539" s="208">
        <v>107.712</v>
      </c>
      <c r="I539" s="209"/>
      <c r="J539" s="204"/>
      <c r="K539" s="204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157</v>
      </c>
      <c r="AU539" s="214" t="s">
        <v>88</v>
      </c>
      <c r="AV539" s="13" t="s">
        <v>88</v>
      </c>
      <c r="AW539" s="13" t="s">
        <v>33</v>
      </c>
      <c r="AX539" s="13" t="s">
        <v>78</v>
      </c>
      <c r="AY539" s="214" t="s">
        <v>148</v>
      </c>
    </row>
    <row r="540" spans="1:65" s="2" customFormat="1" ht="24.15" customHeight="1">
      <c r="A540" s="33"/>
      <c r="B540" s="34"/>
      <c r="C540" s="190" t="s">
        <v>1045</v>
      </c>
      <c r="D540" s="190" t="s">
        <v>150</v>
      </c>
      <c r="E540" s="191" t="s">
        <v>1046</v>
      </c>
      <c r="F540" s="192" t="s">
        <v>1047</v>
      </c>
      <c r="G540" s="193" t="s">
        <v>199</v>
      </c>
      <c r="H540" s="194">
        <v>192</v>
      </c>
      <c r="I540" s="195"/>
      <c r="J540" s="196">
        <f>ROUND(I540*H540,0)</f>
        <v>0</v>
      </c>
      <c r="K540" s="192" t="s">
        <v>154</v>
      </c>
      <c r="L540" s="38"/>
      <c r="M540" s="197" t="s">
        <v>1</v>
      </c>
      <c r="N540" s="198" t="s">
        <v>44</v>
      </c>
      <c r="O540" s="70"/>
      <c r="P540" s="199">
        <f>O540*H540</f>
        <v>0</v>
      </c>
      <c r="Q540" s="199">
        <v>5.8E-4</v>
      </c>
      <c r="R540" s="199">
        <f>Q540*H540</f>
        <v>0.11136</v>
      </c>
      <c r="S540" s="199">
        <v>0</v>
      </c>
      <c r="T540" s="200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201" t="s">
        <v>226</v>
      </c>
      <c r="AT540" s="201" t="s">
        <v>150</v>
      </c>
      <c r="AU540" s="201" t="s">
        <v>88</v>
      </c>
      <c r="AY540" s="16" t="s">
        <v>148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6" t="s">
        <v>88</v>
      </c>
      <c r="BK540" s="202">
        <f>ROUND(I540*H540,0)</f>
        <v>0</v>
      </c>
      <c r="BL540" s="16" t="s">
        <v>226</v>
      </c>
      <c r="BM540" s="201" t="s">
        <v>1048</v>
      </c>
    </row>
    <row r="541" spans="1:65" s="13" customFormat="1">
      <c r="B541" s="203"/>
      <c r="C541" s="204"/>
      <c r="D541" s="205" t="s">
        <v>157</v>
      </c>
      <c r="E541" s="206" t="s">
        <v>1</v>
      </c>
      <c r="F541" s="207" t="s">
        <v>1049</v>
      </c>
      <c r="G541" s="204"/>
      <c r="H541" s="208">
        <v>192</v>
      </c>
      <c r="I541" s="209"/>
      <c r="J541" s="204"/>
      <c r="K541" s="204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157</v>
      </c>
      <c r="AU541" s="214" t="s">
        <v>88</v>
      </c>
      <c r="AV541" s="13" t="s">
        <v>88</v>
      </c>
      <c r="AW541" s="13" t="s">
        <v>33</v>
      </c>
      <c r="AX541" s="13" t="s">
        <v>78</v>
      </c>
      <c r="AY541" s="214" t="s">
        <v>148</v>
      </c>
    </row>
    <row r="542" spans="1:65" s="2" customFormat="1" ht="24.15" customHeight="1">
      <c r="A542" s="33"/>
      <c r="B542" s="34"/>
      <c r="C542" s="190" t="s">
        <v>1050</v>
      </c>
      <c r="D542" s="190" t="s">
        <v>150</v>
      </c>
      <c r="E542" s="191" t="s">
        <v>1051</v>
      </c>
      <c r="F542" s="192" t="s">
        <v>1052</v>
      </c>
      <c r="G542" s="193" t="s">
        <v>153</v>
      </c>
      <c r="H542" s="194">
        <v>148.21299999999999</v>
      </c>
      <c r="I542" s="195"/>
      <c r="J542" s="196">
        <f>ROUND(I542*H542,0)</f>
        <v>0</v>
      </c>
      <c r="K542" s="192" t="s">
        <v>154</v>
      </c>
      <c r="L542" s="38"/>
      <c r="M542" s="197" t="s">
        <v>1</v>
      </c>
      <c r="N542" s="198" t="s">
        <v>44</v>
      </c>
      <c r="O542" s="70"/>
      <c r="P542" s="199">
        <f>O542*H542</f>
        <v>0</v>
      </c>
      <c r="Q542" s="199">
        <v>6.3499999999999997E-3</v>
      </c>
      <c r="R542" s="199">
        <f>Q542*H542</f>
        <v>0.94115254999999998</v>
      </c>
      <c r="S542" s="199">
        <v>0</v>
      </c>
      <c r="T542" s="200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01" t="s">
        <v>226</v>
      </c>
      <c r="AT542" s="201" t="s">
        <v>150</v>
      </c>
      <c r="AU542" s="201" t="s">
        <v>88</v>
      </c>
      <c r="AY542" s="16" t="s">
        <v>148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6" t="s">
        <v>88</v>
      </c>
      <c r="BK542" s="202">
        <f>ROUND(I542*H542,0)</f>
        <v>0</v>
      </c>
      <c r="BL542" s="16" t="s">
        <v>226</v>
      </c>
      <c r="BM542" s="201" t="s">
        <v>1053</v>
      </c>
    </row>
    <row r="543" spans="1:65" s="13" customFormat="1">
      <c r="B543" s="203"/>
      <c r="C543" s="204"/>
      <c r="D543" s="205" t="s">
        <v>157</v>
      </c>
      <c r="E543" s="206" t="s">
        <v>1</v>
      </c>
      <c r="F543" s="207" t="s">
        <v>548</v>
      </c>
      <c r="G543" s="204"/>
      <c r="H543" s="208">
        <v>6.69</v>
      </c>
      <c r="I543" s="209"/>
      <c r="J543" s="204"/>
      <c r="K543" s="204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157</v>
      </c>
      <c r="AU543" s="214" t="s">
        <v>88</v>
      </c>
      <c r="AV543" s="13" t="s">
        <v>88</v>
      </c>
      <c r="AW543" s="13" t="s">
        <v>33</v>
      </c>
      <c r="AX543" s="13" t="s">
        <v>78</v>
      </c>
      <c r="AY543" s="214" t="s">
        <v>148</v>
      </c>
    </row>
    <row r="544" spans="1:65" s="13" customFormat="1">
      <c r="B544" s="203"/>
      <c r="C544" s="204"/>
      <c r="D544" s="205" t="s">
        <v>157</v>
      </c>
      <c r="E544" s="206" t="s">
        <v>1</v>
      </c>
      <c r="F544" s="207" t="s">
        <v>1054</v>
      </c>
      <c r="G544" s="204"/>
      <c r="H544" s="208">
        <v>141.523</v>
      </c>
      <c r="I544" s="209"/>
      <c r="J544" s="204"/>
      <c r="K544" s="204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157</v>
      </c>
      <c r="AU544" s="214" t="s">
        <v>88</v>
      </c>
      <c r="AV544" s="13" t="s">
        <v>88</v>
      </c>
      <c r="AW544" s="13" t="s">
        <v>33</v>
      </c>
      <c r="AX544" s="13" t="s">
        <v>78</v>
      </c>
      <c r="AY544" s="214" t="s">
        <v>148</v>
      </c>
    </row>
    <row r="545" spans="1:65" s="2" customFormat="1" ht="33" customHeight="1">
      <c r="A545" s="33"/>
      <c r="B545" s="34"/>
      <c r="C545" s="215" t="s">
        <v>1055</v>
      </c>
      <c r="D545" s="215" t="s">
        <v>262</v>
      </c>
      <c r="E545" s="216" t="s">
        <v>1056</v>
      </c>
      <c r="F545" s="217" t="s">
        <v>1057</v>
      </c>
      <c r="G545" s="218" t="s">
        <v>153</v>
      </c>
      <c r="H545" s="219">
        <v>184.154</v>
      </c>
      <c r="I545" s="220"/>
      <c r="J545" s="221">
        <f>ROUND(I545*H545,0)</f>
        <v>0</v>
      </c>
      <c r="K545" s="217" t="s">
        <v>154</v>
      </c>
      <c r="L545" s="222"/>
      <c r="M545" s="223" t="s">
        <v>1</v>
      </c>
      <c r="N545" s="224" t="s">
        <v>44</v>
      </c>
      <c r="O545" s="70"/>
      <c r="P545" s="199">
        <f>O545*H545</f>
        <v>0</v>
      </c>
      <c r="Q545" s="199">
        <v>1.9199999999999998E-2</v>
      </c>
      <c r="R545" s="199">
        <f>Q545*H545</f>
        <v>3.5357567999999997</v>
      </c>
      <c r="S545" s="199">
        <v>0</v>
      </c>
      <c r="T545" s="200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201" t="s">
        <v>307</v>
      </c>
      <c r="AT545" s="201" t="s">
        <v>262</v>
      </c>
      <c r="AU545" s="201" t="s">
        <v>88</v>
      </c>
      <c r="AY545" s="16" t="s">
        <v>148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16" t="s">
        <v>88</v>
      </c>
      <c r="BK545" s="202">
        <f>ROUND(I545*H545,0)</f>
        <v>0</v>
      </c>
      <c r="BL545" s="16" t="s">
        <v>226</v>
      </c>
      <c r="BM545" s="201" t="s">
        <v>1058</v>
      </c>
    </row>
    <row r="546" spans="1:65" s="13" customFormat="1">
      <c r="B546" s="203"/>
      <c r="C546" s="204"/>
      <c r="D546" s="205" t="s">
        <v>157</v>
      </c>
      <c r="E546" s="206" t="s">
        <v>1</v>
      </c>
      <c r="F546" s="207" t="s">
        <v>1059</v>
      </c>
      <c r="G546" s="204"/>
      <c r="H546" s="208">
        <v>184.154</v>
      </c>
      <c r="I546" s="209"/>
      <c r="J546" s="204"/>
      <c r="K546" s="204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157</v>
      </c>
      <c r="AU546" s="214" t="s">
        <v>88</v>
      </c>
      <c r="AV546" s="13" t="s">
        <v>88</v>
      </c>
      <c r="AW546" s="13" t="s">
        <v>33</v>
      </c>
      <c r="AX546" s="13" t="s">
        <v>78</v>
      </c>
      <c r="AY546" s="214" t="s">
        <v>148</v>
      </c>
    </row>
    <row r="547" spans="1:65" s="2" customFormat="1" ht="24.15" customHeight="1">
      <c r="A547" s="33"/>
      <c r="B547" s="34"/>
      <c r="C547" s="190" t="s">
        <v>1060</v>
      </c>
      <c r="D547" s="190" t="s">
        <v>150</v>
      </c>
      <c r="E547" s="191" t="s">
        <v>1061</v>
      </c>
      <c r="F547" s="192" t="s">
        <v>1062</v>
      </c>
      <c r="G547" s="193" t="s">
        <v>153</v>
      </c>
      <c r="H547" s="194">
        <v>161.53800000000001</v>
      </c>
      <c r="I547" s="195"/>
      <c r="J547" s="196">
        <f>ROUND(I547*H547,0)</f>
        <v>0</v>
      </c>
      <c r="K547" s="192" t="s">
        <v>154</v>
      </c>
      <c r="L547" s="38"/>
      <c r="M547" s="197" t="s">
        <v>1</v>
      </c>
      <c r="N547" s="198" t="s">
        <v>44</v>
      </c>
      <c r="O547" s="70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01" t="s">
        <v>226</v>
      </c>
      <c r="AT547" s="201" t="s">
        <v>150</v>
      </c>
      <c r="AU547" s="201" t="s">
        <v>88</v>
      </c>
      <c r="AY547" s="16" t="s">
        <v>148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6" t="s">
        <v>88</v>
      </c>
      <c r="BK547" s="202">
        <f>ROUND(I547*H547,0)</f>
        <v>0</v>
      </c>
      <c r="BL547" s="16" t="s">
        <v>226</v>
      </c>
      <c r="BM547" s="201" t="s">
        <v>1063</v>
      </c>
    </row>
    <row r="548" spans="1:65" s="2" customFormat="1" ht="24.15" customHeight="1">
      <c r="A548" s="33"/>
      <c r="B548" s="34"/>
      <c r="C548" s="190" t="s">
        <v>1064</v>
      </c>
      <c r="D548" s="190" t="s">
        <v>150</v>
      </c>
      <c r="E548" s="191" t="s">
        <v>1065</v>
      </c>
      <c r="F548" s="192" t="s">
        <v>1066</v>
      </c>
      <c r="G548" s="193" t="s">
        <v>153</v>
      </c>
      <c r="H548" s="194">
        <v>161.53800000000001</v>
      </c>
      <c r="I548" s="195"/>
      <c r="J548" s="196">
        <f>ROUND(I548*H548,0)</f>
        <v>0</v>
      </c>
      <c r="K548" s="192" t="s">
        <v>154</v>
      </c>
      <c r="L548" s="38"/>
      <c r="M548" s="197" t="s">
        <v>1</v>
      </c>
      <c r="N548" s="198" t="s">
        <v>44</v>
      </c>
      <c r="O548" s="70"/>
      <c r="P548" s="199">
        <f>O548*H548</f>
        <v>0</v>
      </c>
      <c r="Q548" s="199">
        <v>1.5E-3</v>
      </c>
      <c r="R548" s="199">
        <f>Q548*H548</f>
        <v>0.24230700000000002</v>
      </c>
      <c r="S548" s="199">
        <v>0</v>
      </c>
      <c r="T548" s="200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201" t="s">
        <v>226</v>
      </c>
      <c r="AT548" s="201" t="s">
        <v>150</v>
      </c>
      <c r="AU548" s="201" t="s">
        <v>88</v>
      </c>
      <c r="AY548" s="16" t="s">
        <v>148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16" t="s">
        <v>88</v>
      </c>
      <c r="BK548" s="202">
        <f>ROUND(I548*H548,0)</f>
        <v>0</v>
      </c>
      <c r="BL548" s="16" t="s">
        <v>226</v>
      </c>
      <c r="BM548" s="201" t="s">
        <v>1067</v>
      </c>
    </row>
    <row r="549" spans="1:65" s="13" customFormat="1">
      <c r="B549" s="203"/>
      <c r="C549" s="204"/>
      <c r="D549" s="205" t="s">
        <v>157</v>
      </c>
      <c r="E549" s="206" t="s">
        <v>1</v>
      </c>
      <c r="F549" s="207" t="s">
        <v>548</v>
      </c>
      <c r="G549" s="204"/>
      <c r="H549" s="208">
        <v>6.69</v>
      </c>
      <c r="I549" s="209"/>
      <c r="J549" s="204"/>
      <c r="K549" s="204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157</v>
      </c>
      <c r="AU549" s="214" t="s">
        <v>88</v>
      </c>
      <c r="AV549" s="13" t="s">
        <v>88</v>
      </c>
      <c r="AW549" s="13" t="s">
        <v>33</v>
      </c>
      <c r="AX549" s="13" t="s">
        <v>78</v>
      </c>
      <c r="AY549" s="214" t="s">
        <v>148</v>
      </c>
    </row>
    <row r="550" spans="1:65" s="13" customFormat="1">
      <c r="B550" s="203"/>
      <c r="C550" s="204"/>
      <c r="D550" s="205" t="s">
        <v>157</v>
      </c>
      <c r="E550" s="206" t="s">
        <v>1</v>
      </c>
      <c r="F550" s="207" t="s">
        <v>1033</v>
      </c>
      <c r="G550" s="204"/>
      <c r="H550" s="208">
        <v>135.648</v>
      </c>
      <c r="I550" s="209"/>
      <c r="J550" s="204"/>
      <c r="K550" s="204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157</v>
      </c>
      <c r="AU550" s="214" t="s">
        <v>88</v>
      </c>
      <c r="AV550" s="13" t="s">
        <v>88</v>
      </c>
      <c r="AW550" s="13" t="s">
        <v>33</v>
      </c>
      <c r="AX550" s="13" t="s">
        <v>78</v>
      </c>
      <c r="AY550" s="214" t="s">
        <v>148</v>
      </c>
    </row>
    <row r="551" spans="1:65" s="13" customFormat="1">
      <c r="B551" s="203"/>
      <c r="C551" s="204"/>
      <c r="D551" s="205" t="s">
        <v>157</v>
      </c>
      <c r="E551" s="206" t="s">
        <v>1</v>
      </c>
      <c r="F551" s="207" t="s">
        <v>1034</v>
      </c>
      <c r="G551" s="204"/>
      <c r="H551" s="208">
        <v>19.2</v>
      </c>
      <c r="I551" s="209"/>
      <c r="J551" s="204"/>
      <c r="K551" s="204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157</v>
      </c>
      <c r="AU551" s="214" t="s">
        <v>88</v>
      </c>
      <c r="AV551" s="13" t="s">
        <v>88</v>
      </c>
      <c r="AW551" s="13" t="s">
        <v>33</v>
      </c>
      <c r="AX551" s="13" t="s">
        <v>78</v>
      </c>
      <c r="AY551" s="214" t="s">
        <v>148</v>
      </c>
    </row>
    <row r="552" spans="1:65" s="2" customFormat="1" ht="16.5" customHeight="1">
      <c r="A552" s="33"/>
      <c r="B552" s="34"/>
      <c r="C552" s="190" t="s">
        <v>1068</v>
      </c>
      <c r="D552" s="190" t="s">
        <v>150</v>
      </c>
      <c r="E552" s="191" t="s">
        <v>1069</v>
      </c>
      <c r="F552" s="192" t="s">
        <v>1070</v>
      </c>
      <c r="G552" s="193" t="s">
        <v>199</v>
      </c>
      <c r="H552" s="194">
        <v>192</v>
      </c>
      <c r="I552" s="195"/>
      <c r="J552" s="196">
        <f>ROUND(I552*H552,0)</f>
        <v>0</v>
      </c>
      <c r="K552" s="192" t="s">
        <v>1</v>
      </c>
      <c r="L552" s="38"/>
      <c r="M552" s="197" t="s">
        <v>1</v>
      </c>
      <c r="N552" s="198" t="s">
        <v>44</v>
      </c>
      <c r="O552" s="70"/>
      <c r="P552" s="199">
        <f>O552*H552</f>
        <v>0</v>
      </c>
      <c r="Q552" s="199">
        <v>1.2E-4</v>
      </c>
      <c r="R552" s="199">
        <f>Q552*H552</f>
        <v>2.3040000000000001E-2</v>
      </c>
      <c r="S552" s="199">
        <v>0</v>
      </c>
      <c r="T552" s="200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01" t="s">
        <v>226</v>
      </c>
      <c r="AT552" s="201" t="s">
        <v>150</v>
      </c>
      <c r="AU552" s="201" t="s">
        <v>88</v>
      </c>
      <c r="AY552" s="16" t="s">
        <v>148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6" t="s">
        <v>88</v>
      </c>
      <c r="BK552" s="202">
        <f>ROUND(I552*H552,0)</f>
        <v>0</v>
      </c>
      <c r="BL552" s="16" t="s">
        <v>226</v>
      </c>
      <c r="BM552" s="201" t="s">
        <v>1071</v>
      </c>
    </row>
    <row r="553" spans="1:65" s="13" customFormat="1">
      <c r="B553" s="203"/>
      <c r="C553" s="204"/>
      <c r="D553" s="205" t="s">
        <v>157</v>
      </c>
      <c r="E553" s="206" t="s">
        <v>1</v>
      </c>
      <c r="F553" s="207" t="s">
        <v>1072</v>
      </c>
      <c r="G553" s="204"/>
      <c r="H553" s="208">
        <v>192</v>
      </c>
      <c r="I553" s="209"/>
      <c r="J553" s="204"/>
      <c r="K553" s="204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157</v>
      </c>
      <c r="AU553" s="214" t="s">
        <v>88</v>
      </c>
      <c r="AV553" s="13" t="s">
        <v>88</v>
      </c>
      <c r="AW553" s="13" t="s">
        <v>33</v>
      </c>
      <c r="AX553" s="13" t="s">
        <v>78</v>
      </c>
      <c r="AY553" s="214" t="s">
        <v>148</v>
      </c>
    </row>
    <row r="554" spans="1:65" s="2" customFormat="1" ht="24.15" customHeight="1">
      <c r="A554" s="33"/>
      <c r="B554" s="34"/>
      <c r="C554" s="190" t="s">
        <v>1073</v>
      </c>
      <c r="D554" s="190" t="s">
        <v>150</v>
      </c>
      <c r="E554" s="191" t="s">
        <v>1074</v>
      </c>
      <c r="F554" s="192" t="s">
        <v>1075</v>
      </c>
      <c r="G554" s="193" t="s">
        <v>199</v>
      </c>
      <c r="H554" s="194">
        <v>192</v>
      </c>
      <c r="I554" s="195"/>
      <c r="J554" s="196">
        <f>ROUND(I554*H554,0)</f>
        <v>0</v>
      </c>
      <c r="K554" s="192" t="s">
        <v>154</v>
      </c>
      <c r="L554" s="38"/>
      <c r="M554" s="197" t="s">
        <v>1</v>
      </c>
      <c r="N554" s="198" t="s">
        <v>44</v>
      </c>
      <c r="O554" s="70"/>
      <c r="P554" s="199">
        <f>O554*H554</f>
        <v>0</v>
      </c>
      <c r="Q554" s="199">
        <v>5.0000000000000002E-5</v>
      </c>
      <c r="R554" s="199">
        <f>Q554*H554</f>
        <v>9.6000000000000009E-3</v>
      </c>
      <c r="S554" s="199">
        <v>0</v>
      </c>
      <c r="T554" s="200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201" t="s">
        <v>226</v>
      </c>
      <c r="AT554" s="201" t="s">
        <v>150</v>
      </c>
      <c r="AU554" s="201" t="s">
        <v>88</v>
      </c>
      <c r="AY554" s="16" t="s">
        <v>148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6" t="s">
        <v>88</v>
      </c>
      <c r="BK554" s="202">
        <f>ROUND(I554*H554,0)</f>
        <v>0</v>
      </c>
      <c r="BL554" s="16" t="s">
        <v>226</v>
      </c>
      <c r="BM554" s="201" t="s">
        <v>1076</v>
      </c>
    </row>
    <row r="555" spans="1:65" s="13" customFormat="1">
      <c r="B555" s="203"/>
      <c r="C555" s="204"/>
      <c r="D555" s="205" t="s">
        <v>157</v>
      </c>
      <c r="E555" s="206" t="s">
        <v>1</v>
      </c>
      <c r="F555" s="207" t="s">
        <v>1072</v>
      </c>
      <c r="G555" s="204"/>
      <c r="H555" s="208">
        <v>192</v>
      </c>
      <c r="I555" s="209"/>
      <c r="J555" s="204"/>
      <c r="K555" s="204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157</v>
      </c>
      <c r="AU555" s="214" t="s">
        <v>88</v>
      </c>
      <c r="AV555" s="13" t="s">
        <v>88</v>
      </c>
      <c r="AW555" s="13" t="s">
        <v>33</v>
      </c>
      <c r="AX555" s="13" t="s">
        <v>78</v>
      </c>
      <c r="AY555" s="214" t="s">
        <v>148</v>
      </c>
    </row>
    <row r="556" spans="1:65" s="2" customFormat="1" ht="16.5" customHeight="1">
      <c r="A556" s="33"/>
      <c r="B556" s="34"/>
      <c r="C556" s="190" t="s">
        <v>1077</v>
      </c>
      <c r="D556" s="190" t="s">
        <v>150</v>
      </c>
      <c r="E556" s="191" t="s">
        <v>1078</v>
      </c>
      <c r="F556" s="192" t="s">
        <v>1079</v>
      </c>
      <c r="G556" s="193" t="s">
        <v>570</v>
      </c>
      <c r="H556" s="194">
        <v>128</v>
      </c>
      <c r="I556" s="195"/>
      <c r="J556" s="196">
        <f>ROUND(I556*H556,0)</f>
        <v>0</v>
      </c>
      <c r="K556" s="192" t="s">
        <v>154</v>
      </c>
      <c r="L556" s="38"/>
      <c r="M556" s="197" t="s">
        <v>1</v>
      </c>
      <c r="N556" s="198" t="s">
        <v>44</v>
      </c>
      <c r="O556" s="70"/>
      <c r="P556" s="199">
        <f>O556*H556</f>
        <v>0</v>
      </c>
      <c r="Q556" s="199">
        <v>2.1000000000000001E-4</v>
      </c>
      <c r="R556" s="199">
        <f>Q556*H556</f>
        <v>2.6880000000000001E-2</v>
      </c>
      <c r="S556" s="199">
        <v>0</v>
      </c>
      <c r="T556" s="200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1" t="s">
        <v>226</v>
      </c>
      <c r="AT556" s="201" t="s">
        <v>150</v>
      </c>
      <c r="AU556" s="201" t="s">
        <v>88</v>
      </c>
      <c r="AY556" s="16" t="s">
        <v>148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6" t="s">
        <v>88</v>
      </c>
      <c r="BK556" s="202">
        <f>ROUND(I556*H556,0)</f>
        <v>0</v>
      </c>
      <c r="BL556" s="16" t="s">
        <v>226</v>
      </c>
      <c r="BM556" s="201" t="s">
        <v>1080</v>
      </c>
    </row>
    <row r="557" spans="1:65" s="13" customFormat="1">
      <c r="B557" s="203"/>
      <c r="C557" s="204"/>
      <c r="D557" s="205" t="s">
        <v>157</v>
      </c>
      <c r="E557" s="206" t="s">
        <v>1</v>
      </c>
      <c r="F557" s="207" t="s">
        <v>1081</v>
      </c>
      <c r="G557" s="204"/>
      <c r="H557" s="208">
        <v>128</v>
      </c>
      <c r="I557" s="209"/>
      <c r="J557" s="204"/>
      <c r="K557" s="204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157</v>
      </c>
      <c r="AU557" s="214" t="s">
        <v>88</v>
      </c>
      <c r="AV557" s="13" t="s">
        <v>88</v>
      </c>
      <c r="AW557" s="13" t="s">
        <v>33</v>
      </c>
      <c r="AX557" s="13" t="s">
        <v>78</v>
      </c>
      <c r="AY557" s="214" t="s">
        <v>148</v>
      </c>
    </row>
    <row r="558" spans="1:65" s="2" customFormat="1" ht="16.5" customHeight="1">
      <c r="A558" s="33"/>
      <c r="B558" s="34"/>
      <c r="C558" s="190" t="s">
        <v>1082</v>
      </c>
      <c r="D558" s="190" t="s">
        <v>150</v>
      </c>
      <c r="E558" s="191" t="s">
        <v>1083</v>
      </c>
      <c r="F558" s="192" t="s">
        <v>1084</v>
      </c>
      <c r="G558" s="193" t="s">
        <v>570</v>
      </c>
      <c r="H558" s="194">
        <v>64</v>
      </c>
      <c r="I558" s="195"/>
      <c r="J558" s="196">
        <f>ROUND(I558*H558,0)</f>
        <v>0</v>
      </c>
      <c r="K558" s="192" t="s">
        <v>154</v>
      </c>
      <c r="L558" s="38"/>
      <c r="M558" s="197" t="s">
        <v>1</v>
      </c>
      <c r="N558" s="198" t="s">
        <v>44</v>
      </c>
      <c r="O558" s="70"/>
      <c r="P558" s="199">
        <f>O558*H558</f>
        <v>0</v>
      </c>
      <c r="Q558" s="199">
        <v>2.0000000000000001E-4</v>
      </c>
      <c r="R558" s="199">
        <f>Q558*H558</f>
        <v>1.2800000000000001E-2</v>
      </c>
      <c r="S558" s="199">
        <v>0</v>
      </c>
      <c r="T558" s="200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201" t="s">
        <v>226</v>
      </c>
      <c r="AT558" s="201" t="s">
        <v>150</v>
      </c>
      <c r="AU558" s="201" t="s">
        <v>88</v>
      </c>
      <c r="AY558" s="16" t="s">
        <v>148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6" t="s">
        <v>88</v>
      </c>
      <c r="BK558" s="202">
        <f>ROUND(I558*H558,0)</f>
        <v>0</v>
      </c>
      <c r="BL558" s="16" t="s">
        <v>226</v>
      </c>
      <c r="BM558" s="201" t="s">
        <v>1085</v>
      </c>
    </row>
    <row r="559" spans="1:65" s="13" customFormat="1">
      <c r="B559" s="203"/>
      <c r="C559" s="204"/>
      <c r="D559" s="205" t="s">
        <v>157</v>
      </c>
      <c r="E559" s="206" t="s">
        <v>1</v>
      </c>
      <c r="F559" s="207" t="s">
        <v>1086</v>
      </c>
      <c r="G559" s="204"/>
      <c r="H559" s="208">
        <v>64</v>
      </c>
      <c r="I559" s="209"/>
      <c r="J559" s="204"/>
      <c r="K559" s="204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157</v>
      </c>
      <c r="AU559" s="214" t="s">
        <v>88</v>
      </c>
      <c r="AV559" s="13" t="s">
        <v>88</v>
      </c>
      <c r="AW559" s="13" t="s">
        <v>33</v>
      </c>
      <c r="AX559" s="13" t="s">
        <v>78</v>
      </c>
      <c r="AY559" s="214" t="s">
        <v>148</v>
      </c>
    </row>
    <row r="560" spans="1:65" s="2" customFormat="1" ht="16.5" customHeight="1">
      <c r="A560" s="33"/>
      <c r="B560" s="34"/>
      <c r="C560" s="190" t="s">
        <v>1087</v>
      </c>
      <c r="D560" s="190" t="s">
        <v>150</v>
      </c>
      <c r="E560" s="191" t="s">
        <v>1088</v>
      </c>
      <c r="F560" s="192" t="s">
        <v>1089</v>
      </c>
      <c r="G560" s="193" t="s">
        <v>199</v>
      </c>
      <c r="H560" s="194">
        <v>192</v>
      </c>
      <c r="I560" s="195"/>
      <c r="J560" s="196">
        <f>ROUND(I560*H560,0)</f>
        <v>0</v>
      </c>
      <c r="K560" s="192" t="s">
        <v>154</v>
      </c>
      <c r="L560" s="38"/>
      <c r="M560" s="197" t="s">
        <v>1</v>
      </c>
      <c r="N560" s="198" t="s">
        <v>44</v>
      </c>
      <c r="O560" s="70"/>
      <c r="P560" s="199">
        <f>O560*H560</f>
        <v>0</v>
      </c>
      <c r="Q560" s="199">
        <v>3.2000000000000003E-4</v>
      </c>
      <c r="R560" s="199">
        <f>Q560*H560</f>
        <v>6.1440000000000008E-2</v>
      </c>
      <c r="S560" s="199">
        <v>0</v>
      </c>
      <c r="T560" s="200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201" t="s">
        <v>226</v>
      </c>
      <c r="AT560" s="201" t="s">
        <v>150</v>
      </c>
      <c r="AU560" s="201" t="s">
        <v>88</v>
      </c>
      <c r="AY560" s="16" t="s">
        <v>148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6" t="s">
        <v>88</v>
      </c>
      <c r="BK560" s="202">
        <f>ROUND(I560*H560,0)</f>
        <v>0</v>
      </c>
      <c r="BL560" s="16" t="s">
        <v>226</v>
      </c>
      <c r="BM560" s="201" t="s">
        <v>1090</v>
      </c>
    </row>
    <row r="561" spans="1:65" s="13" customFormat="1">
      <c r="B561" s="203"/>
      <c r="C561" s="204"/>
      <c r="D561" s="205" t="s">
        <v>157</v>
      </c>
      <c r="E561" s="206" t="s">
        <v>1</v>
      </c>
      <c r="F561" s="207" t="s">
        <v>1091</v>
      </c>
      <c r="G561" s="204"/>
      <c r="H561" s="208">
        <v>192</v>
      </c>
      <c r="I561" s="209"/>
      <c r="J561" s="204"/>
      <c r="K561" s="204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157</v>
      </c>
      <c r="AU561" s="214" t="s">
        <v>88</v>
      </c>
      <c r="AV561" s="13" t="s">
        <v>88</v>
      </c>
      <c r="AW561" s="13" t="s">
        <v>33</v>
      </c>
      <c r="AX561" s="13" t="s">
        <v>78</v>
      </c>
      <c r="AY561" s="214" t="s">
        <v>148</v>
      </c>
    </row>
    <row r="562" spans="1:65" s="2" customFormat="1" ht="24.15" customHeight="1">
      <c r="A562" s="33"/>
      <c r="B562" s="34"/>
      <c r="C562" s="190" t="s">
        <v>1092</v>
      </c>
      <c r="D562" s="190" t="s">
        <v>150</v>
      </c>
      <c r="E562" s="191" t="s">
        <v>1093</v>
      </c>
      <c r="F562" s="192" t="s">
        <v>1094</v>
      </c>
      <c r="G562" s="193" t="s">
        <v>199</v>
      </c>
      <c r="H562" s="194">
        <v>97.92</v>
      </c>
      <c r="I562" s="195"/>
      <c r="J562" s="196">
        <f>ROUND(I562*H562,0)</f>
        <v>0</v>
      </c>
      <c r="K562" s="192" t="s">
        <v>154</v>
      </c>
      <c r="L562" s="38"/>
      <c r="M562" s="197" t="s">
        <v>1</v>
      </c>
      <c r="N562" s="198" t="s">
        <v>44</v>
      </c>
      <c r="O562" s="70"/>
      <c r="P562" s="199">
        <f>O562*H562</f>
        <v>0</v>
      </c>
      <c r="Q562" s="199">
        <v>3.3E-4</v>
      </c>
      <c r="R562" s="199">
        <f>Q562*H562</f>
        <v>3.2313599999999998E-2</v>
      </c>
      <c r="S562" s="199">
        <v>0</v>
      </c>
      <c r="T562" s="200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01" t="s">
        <v>226</v>
      </c>
      <c r="AT562" s="201" t="s">
        <v>150</v>
      </c>
      <c r="AU562" s="201" t="s">
        <v>88</v>
      </c>
      <c r="AY562" s="16" t="s">
        <v>148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6" t="s">
        <v>88</v>
      </c>
      <c r="BK562" s="202">
        <f>ROUND(I562*H562,0)</f>
        <v>0</v>
      </c>
      <c r="BL562" s="16" t="s">
        <v>226</v>
      </c>
      <c r="BM562" s="201" t="s">
        <v>1095</v>
      </c>
    </row>
    <row r="563" spans="1:65" s="13" customFormat="1">
      <c r="B563" s="203"/>
      <c r="C563" s="204"/>
      <c r="D563" s="205" t="s">
        <v>157</v>
      </c>
      <c r="E563" s="206" t="s">
        <v>1</v>
      </c>
      <c r="F563" s="207" t="s">
        <v>1039</v>
      </c>
      <c r="G563" s="204"/>
      <c r="H563" s="208">
        <v>97.92</v>
      </c>
      <c r="I563" s="209"/>
      <c r="J563" s="204"/>
      <c r="K563" s="204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157</v>
      </c>
      <c r="AU563" s="214" t="s">
        <v>88</v>
      </c>
      <c r="AV563" s="13" t="s">
        <v>88</v>
      </c>
      <c r="AW563" s="13" t="s">
        <v>33</v>
      </c>
      <c r="AX563" s="13" t="s">
        <v>78</v>
      </c>
      <c r="AY563" s="214" t="s">
        <v>148</v>
      </c>
    </row>
    <row r="564" spans="1:65" s="2" customFormat="1" ht="24.15" customHeight="1">
      <c r="A564" s="33"/>
      <c r="B564" s="34"/>
      <c r="C564" s="190" t="s">
        <v>1096</v>
      </c>
      <c r="D564" s="190" t="s">
        <v>150</v>
      </c>
      <c r="E564" s="191" t="s">
        <v>1097</v>
      </c>
      <c r="F564" s="192" t="s">
        <v>1098</v>
      </c>
      <c r="G564" s="193" t="s">
        <v>178</v>
      </c>
      <c r="H564" s="194">
        <v>5.1989999999999998</v>
      </c>
      <c r="I564" s="195"/>
      <c r="J564" s="196">
        <f>ROUND(I564*H564,0)</f>
        <v>0</v>
      </c>
      <c r="K564" s="192" t="s">
        <v>154</v>
      </c>
      <c r="L564" s="38"/>
      <c r="M564" s="197" t="s">
        <v>1</v>
      </c>
      <c r="N564" s="198" t="s">
        <v>44</v>
      </c>
      <c r="O564" s="70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201" t="s">
        <v>226</v>
      </c>
      <c r="AT564" s="201" t="s">
        <v>150</v>
      </c>
      <c r="AU564" s="201" t="s">
        <v>88</v>
      </c>
      <c r="AY564" s="16" t="s">
        <v>148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6" t="s">
        <v>88</v>
      </c>
      <c r="BK564" s="202">
        <f>ROUND(I564*H564,0)</f>
        <v>0</v>
      </c>
      <c r="BL564" s="16" t="s">
        <v>226</v>
      </c>
      <c r="BM564" s="201" t="s">
        <v>1099</v>
      </c>
    </row>
    <row r="565" spans="1:65" s="12" customFormat="1" ht="22.95" customHeight="1">
      <c r="B565" s="174"/>
      <c r="C565" s="175"/>
      <c r="D565" s="176" t="s">
        <v>77</v>
      </c>
      <c r="E565" s="188" t="s">
        <v>1100</v>
      </c>
      <c r="F565" s="188" t="s">
        <v>1101</v>
      </c>
      <c r="G565" s="175"/>
      <c r="H565" s="175"/>
      <c r="I565" s="178"/>
      <c r="J565" s="189">
        <f>BK565</f>
        <v>0</v>
      </c>
      <c r="K565" s="175"/>
      <c r="L565" s="180"/>
      <c r="M565" s="181"/>
      <c r="N565" s="182"/>
      <c r="O565" s="182"/>
      <c r="P565" s="183">
        <f>SUM(P566:P579)</f>
        <v>0</v>
      </c>
      <c r="Q565" s="182"/>
      <c r="R565" s="183">
        <f>SUM(R566:R579)</f>
        <v>0.55920300000000001</v>
      </c>
      <c r="S565" s="182"/>
      <c r="T565" s="184">
        <f>SUM(T566:T579)</f>
        <v>0</v>
      </c>
      <c r="AR565" s="185" t="s">
        <v>88</v>
      </c>
      <c r="AT565" s="186" t="s">
        <v>77</v>
      </c>
      <c r="AU565" s="186" t="s">
        <v>8</v>
      </c>
      <c r="AY565" s="185" t="s">
        <v>148</v>
      </c>
      <c r="BK565" s="187">
        <f>SUM(BK566:BK579)</f>
        <v>0</v>
      </c>
    </row>
    <row r="566" spans="1:65" s="2" customFormat="1" ht="16.5" customHeight="1">
      <c r="A566" s="33"/>
      <c r="B566" s="34"/>
      <c r="C566" s="190" t="s">
        <v>1102</v>
      </c>
      <c r="D566" s="190" t="s">
        <v>150</v>
      </c>
      <c r="E566" s="191" t="s">
        <v>1103</v>
      </c>
      <c r="F566" s="192" t="s">
        <v>1104</v>
      </c>
      <c r="G566" s="193" t="s">
        <v>153</v>
      </c>
      <c r="H566" s="194">
        <v>15.9</v>
      </c>
      <c r="I566" s="195"/>
      <c r="J566" s="196">
        <f>ROUND(I566*H566,0)</f>
        <v>0</v>
      </c>
      <c r="K566" s="192" t="s">
        <v>154</v>
      </c>
      <c r="L566" s="38"/>
      <c r="M566" s="197" t="s">
        <v>1</v>
      </c>
      <c r="N566" s="198" t="s">
        <v>44</v>
      </c>
      <c r="O566" s="70"/>
      <c r="P566" s="199">
        <f>O566*H566</f>
        <v>0</v>
      </c>
      <c r="Q566" s="199">
        <v>2.9999999999999997E-4</v>
      </c>
      <c r="R566" s="199">
        <f>Q566*H566</f>
        <v>4.7699999999999999E-3</v>
      </c>
      <c r="S566" s="199">
        <v>0</v>
      </c>
      <c r="T566" s="200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201" t="s">
        <v>226</v>
      </c>
      <c r="AT566" s="201" t="s">
        <v>150</v>
      </c>
      <c r="AU566" s="201" t="s">
        <v>88</v>
      </c>
      <c r="AY566" s="16" t="s">
        <v>148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16" t="s">
        <v>88</v>
      </c>
      <c r="BK566" s="202">
        <f>ROUND(I566*H566,0)</f>
        <v>0</v>
      </c>
      <c r="BL566" s="16" t="s">
        <v>226</v>
      </c>
      <c r="BM566" s="201" t="s">
        <v>1105</v>
      </c>
    </row>
    <row r="567" spans="1:65" s="13" customFormat="1">
      <c r="B567" s="203"/>
      <c r="C567" s="204"/>
      <c r="D567" s="205" t="s">
        <v>157</v>
      </c>
      <c r="E567" s="206" t="s">
        <v>1</v>
      </c>
      <c r="F567" s="207" t="s">
        <v>1106</v>
      </c>
      <c r="G567" s="204"/>
      <c r="H567" s="208">
        <v>15.9</v>
      </c>
      <c r="I567" s="209"/>
      <c r="J567" s="204"/>
      <c r="K567" s="204"/>
      <c r="L567" s="210"/>
      <c r="M567" s="211"/>
      <c r="N567" s="212"/>
      <c r="O567" s="212"/>
      <c r="P567" s="212"/>
      <c r="Q567" s="212"/>
      <c r="R567" s="212"/>
      <c r="S567" s="212"/>
      <c r="T567" s="213"/>
      <c r="AT567" s="214" t="s">
        <v>157</v>
      </c>
      <c r="AU567" s="214" t="s">
        <v>88</v>
      </c>
      <c r="AV567" s="13" t="s">
        <v>88</v>
      </c>
      <c r="AW567" s="13" t="s">
        <v>33</v>
      </c>
      <c r="AX567" s="13" t="s">
        <v>78</v>
      </c>
      <c r="AY567" s="214" t="s">
        <v>148</v>
      </c>
    </row>
    <row r="568" spans="1:65" s="2" customFormat="1" ht="16.5" customHeight="1">
      <c r="A568" s="33"/>
      <c r="B568" s="34"/>
      <c r="C568" s="190" t="s">
        <v>1107</v>
      </c>
      <c r="D568" s="190" t="s">
        <v>150</v>
      </c>
      <c r="E568" s="191" t="s">
        <v>1108</v>
      </c>
      <c r="F568" s="192" t="s">
        <v>1109</v>
      </c>
      <c r="G568" s="193" t="s">
        <v>153</v>
      </c>
      <c r="H568" s="194">
        <v>15.9</v>
      </c>
      <c r="I568" s="195"/>
      <c r="J568" s="196">
        <f>ROUND(I568*H568,0)</f>
        <v>0</v>
      </c>
      <c r="K568" s="192" t="s">
        <v>154</v>
      </c>
      <c r="L568" s="38"/>
      <c r="M568" s="197" t="s">
        <v>1</v>
      </c>
      <c r="N568" s="198" t="s">
        <v>44</v>
      </c>
      <c r="O568" s="70"/>
      <c r="P568" s="199">
        <f>O568*H568</f>
        <v>0</v>
      </c>
      <c r="Q568" s="199">
        <v>4.4999999999999997E-3</v>
      </c>
      <c r="R568" s="199">
        <f>Q568*H568</f>
        <v>7.1550000000000002E-2</v>
      </c>
      <c r="S568" s="199">
        <v>0</v>
      </c>
      <c r="T568" s="200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201" t="s">
        <v>226</v>
      </c>
      <c r="AT568" s="201" t="s">
        <v>150</v>
      </c>
      <c r="AU568" s="201" t="s">
        <v>88</v>
      </c>
      <c r="AY568" s="16" t="s">
        <v>148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16" t="s">
        <v>88</v>
      </c>
      <c r="BK568" s="202">
        <f>ROUND(I568*H568,0)</f>
        <v>0</v>
      </c>
      <c r="BL568" s="16" t="s">
        <v>226</v>
      </c>
      <c r="BM568" s="201" t="s">
        <v>1110</v>
      </c>
    </row>
    <row r="569" spans="1:65" s="2" customFormat="1" ht="24.15" customHeight="1">
      <c r="A569" s="33"/>
      <c r="B569" s="34"/>
      <c r="C569" s="190" t="s">
        <v>1111</v>
      </c>
      <c r="D569" s="190" t="s">
        <v>150</v>
      </c>
      <c r="E569" s="191" t="s">
        <v>1112</v>
      </c>
      <c r="F569" s="192" t="s">
        <v>1113</v>
      </c>
      <c r="G569" s="193" t="s">
        <v>153</v>
      </c>
      <c r="H569" s="194">
        <v>31.8</v>
      </c>
      <c r="I569" s="195"/>
      <c r="J569" s="196">
        <f>ROUND(I569*H569,0)</f>
        <v>0</v>
      </c>
      <c r="K569" s="192" t="s">
        <v>154</v>
      </c>
      <c r="L569" s="38"/>
      <c r="M569" s="197" t="s">
        <v>1</v>
      </c>
      <c r="N569" s="198" t="s">
        <v>44</v>
      </c>
      <c r="O569" s="70"/>
      <c r="P569" s="199">
        <f>O569*H569</f>
        <v>0</v>
      </c>
      <c r="Q569" s="199">
        <v>1.4499999999999999E-3</v>
      </c>
      <c r="R569" s="199">
        <f>Q569*H569</f>
        <v>4.6109999999999998E-2</v>
      </c>
      <c r="S569" s="199">
        <v>0</v>
      </c>
      <c r="T569" s="200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201" t="s">
        <v>226</v>
      </c>
      <c r="AT569" s="201" t="s">
        <v>150</v>
      </c>
      <c r="AU569" s="201" t="s">
        <v>88</v>
      </c>
      <c r="AY569" s="16" t="s">
        <v>148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6" t="s">
        <v>88</v>
      </c>
      <c r="BK569" s="202">
        <f>ROUND(I569*H569,0)</f>
        <v>0</v>
      </c>
      <c r="BL569" s="16" t="s">
        <v>226</v>
      </c>
      <c r="BM569" s="201" t="s">
        <v>1114</v>
      </c>
    </row>
    <row r="570" spans="1:65" s="13" customFormat="1">
      <c r="B570" s="203"/>
      <c r="C570" s="204"/>
      <c r="D570" s="205" t="s">
        <v>157</v>
      </c>
      <c r="E570" s="206" t="s">
        <v>1</v>
      </c>
      <c r="F570" s="207" t="s">
        <v>1115</v>
      </c>
      <c r="G570" s="204"/>
      <c r="H570" s="208">
        <v>31.8</v>
      </c>
      <c r="I570" s="209"/>
      <c r="J570" s="204"/>
      <c r="K570" s="204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157</v>
      </c>
      <c r="AU570" s="214" t="s">
        <v>88</v>
      </c>
      <c r="AV570" s="13" t="s">
        <v>88</v>
      </c>
      <c r="AW570" s="13" t="s">
        <v>33</v>
      </c>
      <c r="AX570" s="13" t="s">
        <v>78</v>
      </c>
      <c r="AY570" s="214" t="s">
        <v>148</v>
      </c>
    </row>
    <row r="571" spans="1:65" s="2" customFormat="1" ht="21.75" customHeight="1">
      <c r="A571" s="33"/>
      <c r="B571" s="34"/>
      <c r="C571" s="190" t="s">
        <v>1116</v>
      </c>
      <c r="D571" s="190" t="s">
        <v>150</v>
      </c>
      <c r="E571" s="191" t="s">
        <v>1117</v>
      </c>
      <c r="F571" s="192" t="s">
        <v>1118</v>
      </c>
      <c r="G571" s="193" t="s">
        <v>199</v>
      </c>
      <c r="H571" s="194">
        <v>10.6</v>
      </c>
      <c r="I571" s="195"/>
      <c r="J571" s="196">
        <f>ROUND(I571*H571,0)</f>
        <v>0</v>
      </c>
      <c r="K571" s="192" t="s">
        <v>154</v>
      </c>
      <c r="L571" s="38"/>
      <c r="M571" s="197" t="s">
        <v>1</v>
      </c>
      <c r="N571" s="198" t="s">
        <v>44</v>
      </c>
      <c r="O571" s="70"/>
      <c r="P571" s="199">
        <f>O571*H571</f>
        <v>0</v>
      </c>
      <c r="Q571" s="199">
        <v>5.5000000000000003E-4</v>
      </c>
      <c r="R571" s="199">
        <f>Q571*H571</f>
        <v>5.8300000000000001E-3</v>
      </c>
      <c r="S571" s="199">
        <v>0</v>
      </c>
      <c r="T571" s="200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201" t="s">
        <v>226</v>
      </c>
      <c r="AT571" s="201" t="s">
        <v>150</v>
      </c>
      <c r="AU571" s="201" t="s">
        <v>88</v>
      </c>
      <c r="AY571" s="16" t="s">
        <v>148</v>
      </c>
      <c r="BE571" s="202">
        <f>IF(N571="základní",J571,0)</f>
        <v>0</v>
      </c>
      <c r="BF571" s="202">
        <f>IF(N571="snížená",J571,0)</f>
        <v>0</v>
      </c>
      <c r="BG571" s="202">
        <f>IF(N571="zákl. přenesená",J571,0)</f>
        <v>0</v>
      </c>
      <c r="BH571" s="202">
        <f>IF(N571="sníž. přenesená",J571,0)</f>
        <v>0</v>
      </c>
      <c r="BI571" s="202">
        <f>IF(N571="nulová",J571,0)</f>
        <v>0</v>
      </c>
      <c r="BJ571" s="16" t="s">
        <v>88</v>
      </c>
      <c r="BK571" s="202">
        <f>ROUND(I571*H571,0)</f>
        <v>0</v>
      </c>
      <c r="BL571" s="16" t="s">
        <v>226</v>
      </c>
      <c r="BM571" s="201" t="s">
        <v>1119</v>
      </c>
    </row>
    <row r="572" spans="1:65" s="13" customFormat="1">
      <c r="B572" s="203"/>
      <c r="C572" s="204"/>
      <c r="D572" s="205" t="s">
        <v>157</v>
      </c>
      <c r="E572" s="206" t="s">
        <v>1</v>
      </c>
      <c r="F572" s="207" t="s">
        <v>1120</v>
      </c>
      <c r="G572" s="204"/>
      <c r="H572" s="208">
        <v>10.6</v>
      </c>
      <c r="I572" s="209"/>
      <c r="J572" s="204"/>
      <c r="K572" s="204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157</v>
      </c>
      <c r="AU572" s="214" t="s">
        <v>88</v>
      </c>
      <c r="AV572" s="13" t="s">
        <v>88</v>
      </c>
      <c r="AW572" s="13" t="s">
        <v>33</v>
      </c>
      <c r="AX572" s="13" t="s">
        <v>78</v>
      </c>
      <c r="AY572" s="214" t="s">
        <v>148</v>
      </c>
    </row>
    <row r="573" spans="1:65" s="2" customFormat="1" ht="21.75" customHeight="1">
      <c r="A573" s="33"/>
      <c r="B573" s="34"/>
      <c r="C573" s="190" t="s">
        <v>1121</v>
      </c>
      <c r="D573" s="190" t="s">
        <v>150</v>
      </c>
      <c r="E573" s="191" t="s">
        <v>1122</v>
      </c>
      <c r="F573" s="192" t="s">
        <v>1123</v>
      </c>
      <c r="G573" s="193" t="s">
        <v>199</v>
      </c>
      <c r="H573" s="194">
        <v>10.6</v>
      </c>
      <c r="I573" s="195"/>
      <c r="J573" s="196">
        <f>ROUND(I573*H573,0)</f>
        <v>0</v>
      </c>
      <c r="K573" s="192" t="s">
        <v>154</v>
      </c>
      <c r="L573" s="38"/>
      <c r="M573" s="197" t="s">
        <v>1</v>
      </c>
      <c r="N573" s="198" t="s">
        <v>44</v>
      </c>
      <c r="O573" s="70"/>
      <c r="P573" s="199">
        <f>O573*H573</f>
        <v>0</v>
      </c>
      <c r="Q573" s="199">
        <v>5.0000000000000001E-4</v>
      </c>
      <c r="R573" s="199">
        <f>Q573*H573</f>
        <v>5.3E-3</v>
      </c>
      <c r="S573" s="199">
        <v>0</v>
      </c>
      <c r="T573" s="200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201" t="s">
        <v>226</v>
      </c>
      <c r="AT573" s="201" t="s">
        <v>150</v>
      </c>
      <c r="AU573" s="201" t="s">
        <v>88</v>
      </c>
      <c r="AY573" s="16" t="s">
        <v>148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6" t="s">
        <v>88</v>
      </c>
      <c r="BK573" s="202">
        <f>ROUND(I573*H573,0)</f>
        <v>0</v>
      </c>
      <c r="BL573" s="16" t="s">
        <v>226</v>
      </c>
      <c r="BM573" s="201" t="s">
        <v>1124</v>
      </c>
    </row>
    <row r="574" spans="1:65" s="13" customFormat="1">
      <c r="B574" s="203"/>
      <c r="C574" s="204"/>
      <c r="D574" s="205" t="s">
        <v>157</v>
      </c>
      <c r="E574" s="206" t="s">
        <v>1</v>
      </c>
      <c r="F574" s="207" t="s">
        <v>1120</v>
      </c>
      <c r="G574" s="204"/>
      <c r="H574" s="208">
        <v>10.6</v>
      </c>
      <c r="I574" s="209"/>
      <c r="J574" s="204"/>
      <c r="K574" s="204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157</v>
      </c>
      <c r="AU574" s="214" t="s">
        <v>88</v>
      </c>
      <c r="AV574" s="13" t="s">
        <v>88</v>
      </c>
      <c r="AW574" s="13" t="s">
        <v>33</v>
      </c>
      <c r="AX574" s="13" t="s">
        <v>78</v>
      </c>
      <c r="AY574" s="214" t="s">
        <v>148</v>
      </c>
    </row>
    <row r="575" spans="1:65" s="2" customFormat="1" ht="37.950000000000003" customHeight="1">
      <c r="A575" s="33"/>
      <c r="B575" s="34"/>
      <c r="C575" s="190" t="s">
        <v>1125</v>
      </c>
      <c r="D575" s="190" t="s">
        <v>150</v>
      </c>
      <c r="E575" s="191" t="s">
        <v>1126</v>
      </c>
      <c r="F575" s="192" t="s">
        <v>1127</v>
      </c>
      <c r="G575" s="193" t="s">
        <v>153</v>
      </c>
      <c r="H575" s="194">
        <v>15.9</v>
      </c>
      <c r="I575" s="195"/>
      <c r="J575" s="196">
        <f>ROUND(I575*H575,0)</f>
        <v>0</v>
      </c>
      <c r="K575" s="192" t="s">
        <v>154</v>
      </c>
      <c r="L575" s="38"/>
      <c r="M575" s="197" t="s">
        <v>1</v>
      </c>
      <c r="N575" s="198" t="s">
        <v>44</v>
      </c>
      <c r="O575" s="70"/>
      <c r="P575" s="199">
        <f>O575*H575</f>
        <v>0</v>
      </c>
      <c r="Q575" s="199">
        <v>7.3000000000000001E-3</v>
      </c>
      <c r="R575" s="199">
        <f>Q575*H575</f>
        <v>0.11607000000000001</v>
      </c>
      <c r="S575" s="199">
        <v>0</v>
      </c>
      <c r="T575" s="200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201" t="s">
        <v>226</v>
      </c>
      <c r="AT575" s="201" t="s">
        <v>150</v>
      </c>
      <c r="AU575" s="201" t="s">
        <v>88</v>
      </c>
      <c r="AY575" s="16" t="s">
        <v>148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6" t="s">
        <v>88</v>
      </c>
      <c r="BK575" s="202">
        <f>ROUND(I575*H575,0)</f>
        <v>0</v>
      </c>
      <c r="BL575" s="16" t="s">
        <v>226</v>
      </c>
      <c r="BM575" s="201" t="s">
        <v>1128</v>
      </c>
    </row>
    <row r="576" spans="1:65" s="2" customFormat="1" ht="24.15" customHeight="1">
      <c r="A576" s="33"/>
      <c r="B576" s="34"/>
      <c r="C576" s="215" t="s">
        <v>1129</v>
      </c>
      <c r="D576" s="215" t="s">
        <v>262</v>
      </c>
      <c r="E576" s="216" t="s">
        <v>1130</v>
      </c>
      <c r="F576" s="217" t="s">
        <v>1131</v>
      </c>
      <c r="G576" s="218" t="s">
        <v>153</v>
      </c>
      <c r="H576" s="219">
        <v>17.489999999999998</v>
      </c>
      <c r="I576" s="220"/>
      <c r="J576" s="221">
        <f>ROUND(I576*H576,0)</f>
        <v>0</v>
      </c>
      <c r="K576" s="217" t="s">
        <v>154</v>
      </c>
      <c r="L576" s="222"/>
      <c r="M576" s="223" t="s">
        <v>1</v>
      </c>
      <c r="N576" s="224" t="s">
        <v>44</v>
      </c>
      <c r="O576" s="70"/>
      <c r="P576" s="199">
        <f>O576*H576</f>
        <v>0</v>
      </c>
      <c r="Q576" s="199">
        <v>1.77E-2</v>
      </c>
      <c r="R576" s="199">
        <f>Q576*H576</f>
        <v>0.30957299999999999</v>
      </c>
      <c r="S576" s="199">
        <v>0</v>
      </c>
      <c r="T576" s="200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01" t="s">
        <v>307</v>
      </c>
      <c r="AT576" s="201" t="s">
        <v>262</v>
      </c>
      <c r="AU576" s="201" t="s">
        <v>88</v>
      </c>
      <c r="AY576" s="16" t="s">
        <v>148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6" t="s">
        <v>88</v>
      </c>
      <c r="BK576" s="202">
        <f>ROUND(I576*H576,0)</f>
        <v>0</v>
      </c>
      <c r="BL576" s="16" t="s">
        <v>226</v>
      </c>
      <c r="BM576" s="201" t="s">
        <v>1132</v>
      </c>
    </row>
    <row r="577" spans="1:65" s="13" customFormat="1">
      <c r="B577" s="203"/>
      <c r="C577" s="204"/>
      <c r="D577" s="205" t="s">
        <v>157</v>
      </c>
      <c r="E577" s="206" t="s">
        <v>1</v>
      </c>
      <c r="F577" s="207" t="s">
        <v>1133</v>
      </c>
      <c r="G577" s="204"/>
      <c r="H577" s="208">
        <v>17.489999999999998</v>
      </c>
      <c r="I577" s="209"/>
      <c r="J577" s="204"/>
      <c r="K577" s="204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157</v>
      </c>
      <c r="AU577" s="214" t="s">
        <v>88</v>
      </c>
      <c r="AV577" s="13" t="s">
        <v>88</v>
      </c>
      <c r="AW577" s="13" t="s">
        <v>33</v>
      </c>
      <c r="AX577" s="13" t="s">
        <v>78</v>
      </c>
      <c r="AY577" s="214" t="s">
        <v>148</v>
      </c>
    </row>
    <row r="578" spans="1:65" s="2" customFormat="1" ht="24.15" customHeight="1">
      <c r="A578" s="33"/>
      <c r="B578" s="34"/>
      <c r="C578" s="190" t="s">
        <v>1134</v>
      </c>
      <c r="D578" s="190" t="s">
        <v>150</v>
      </c>
      <c r="E578" s="191" t="s">
        <v>1135</v>
      </c>
      <c r="F578" s="192" t="s">
        <v>1136</v>
      </c>
      <c r="G578" s="193" t="s">
        <v>153</v>
      </c>
      <c r="H578" s="194">
        <v>15.9</v>
      </c>
      <c r="I578" s="195"/>
      <c r="J578" s="196">
        <f>ROUND(I578*H578,0)</f>
        <v>0</v>
      </c>
      <c r="K578" s="192" t="s">
        <v>154</v>
      </c>
      <c r="L578" s="38"/>
      <c r="M578" s="197" t="s">
        <v>1</v>
      </c>
      <c r="N578" s="198" t="s">
        <v>44</v>
      </c>
      <c r="O578" s="70"/>
      <c r="P578" s="199">
        <f>O578*H578</f>
        <v>0</v>
      </c>
      <c r="Q578" s="199">
        <v>0</v>
      </c>
      <c r="R578" s="199">
        <f>Q578*H578</f>
        <v>0</v>
      </c>
      <c r="S578" s="199">
        <v>0</v>
      </c>
      <c r="T578" s="200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201" t="s">
        <v>226</v>
      </c>
      <c r="AT578" s="201" t="s">
        <v>150</v>
      </c>
      <c r="AU578" s="201" t="s">
        <v>88</v>
      </c>
      <c r="AY578" s="16" t="s">
        <v>148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6" t="s">
        <v>88</v>
      </c>
      <c r="BK578" s="202">
        <f>ROUND(I578*H578,0)</f>
        <v>0</v>
      </c>
      <c r="BL578" s="16" t="s">
        <v>226</v>
      </c>
      <c r="BM578" s="201" t="s">
        <v>1137</v>
      </c>
    </row>
    <row r="579" spans="1:65" s="2" customFormat="1" ht="24.15" customHeight="1">
      <c r="A579" s="33"/>
      <c r="B579" s="34"/>
      <c r="C579" s="190" t="s">
        <v>1138</v>
      </c>
      <c r="D579" s="190" t="s">
        <v>150</v>
      </c>
      <c r="E579" s="191" t="s">
        <v>1139</v>
      </c>
      <c r="F579" s="192" t="s">
        <v>1140</v>
      </c>
      <c r="G579" s="193" t="s">
        <v>178</v>
      </c>
      <c r="H579" s="194">
        <v>0.55900000000000005</v>
      </c>
      <c r="I579" s="195"/>
      <c r="J579" s="196">
        <f>ROUND(I579*H579,0)</f>
        <v>0</v>
      </c>
      <c r="K579" s="192" t="s">
        <v>154</v>
      </c>
      <c r="L579" s="38"/>
      <c r="M579" s="197" t="s">
        <v>1</v>
      </c>
      <c r="N579" s="198" t="s">
        <v>44</v>
      </c>
      <c r="O579" s="70"/>
      <c r="P579" s="199">
        <f>O579*H579</f>
        <v>0</v>
      </c>
      <c r="Q579" s="199">
        <v>0</v>
      </c>
      <c r="R579" s="199">
        <f>Q579*H579</f>
        <v>0</v>
      </c>
      <c r="S579" s="199">
        <v>0</v>
      </c>
      <c r="T579" s="200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201" t="s">
        <v>226</v>
      </c>
      <c r="AT579" s="201" t="s">
        <v>150</v>
      </c>
      <c r="AU579" s="201" t="s">
        <v>88</v>
      </c>
      <c r="AY579" s="16" t="s">
        <v>148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6" t="s">
        <v>88</v>
      </c>
      <c r="BK579" s="202">
        <f>ROUND(I579*H579,0)</f>
        <v>0</v>
      </c>
      <c r="BL579" s="16" t="s">
        <v>226</v>
      </c>
      <c r="BM579" s="201" t="s">
        <v>1141</v>
      </c>
    </row>
    <row r="580" spans="1:65" s="12" customFormat="1" ht="22.95" customHeight="1">
      <c r="B580" s="174"/>
      <c r="C580" s="175"/>
      <c r="D580" s="176" t="s">
        <v>77</v>
      </c>
      <c r="E580" s="188" t="s">
        <v>1142</v>
      </c>
      <c r="F580" s="188" t="s">
        <v>1143</v>
      </c>
      <c r="G580" s="175"/>
      <c r="H580" s="175"/>
      <c r="I580" s="178"/>
      <c r="J580" s="189">
        <f>BK580</f>
        <v>0</v>
      </c>
      <c r="K580" s="175"/>
      <c r="L580" s="180"/>
      <c r="M580" s="181"/>
      <c r="N580" s="182"/>
      <c r="O580" s="182"/>
      <c r="P580" s="183">
        <f>SUM(P581:P584)</f>
        <v>0</v>
      </c>
      <c r="Q580" s="182"/>
      <c r="R580" s="183">
        <f>SUM(R581:R584)</f>
        <v>6.6740939999999999E-2</v>
      </c>
      <c r="S580" s="182"/>
      <c r="T580" s="184">
        <f>SUM(T581:T584)</f>
        <v>2.0430899999999995E-2</v>
      </c>
      <c r="AR580" s="185" t="s">
        <v>88</v>
      </c>
      <c r="AT580" s="186" t="s">
        <v>77</v>
      </c>
      <c r="AU580" s="186" t="s">
        <v>8</v>
      </c>
      <c r="AY580" s="185" t="s">
        <v>148</v>
      </c>
      <c r="BK580" s="187">
        <f>SUM(BK581:BK584)</f>
        <v>0</v>
      </c>
    </row>
    <row r="581" spans="1:65" s="2" customFormat="1" ht="24.15" customHeight="1">
      <c r="A581" s="33"/>
      <c r="B581" s="34"/>
      <c r="C581" s="190" t="s">
        <v>1144</v>
      </c>
      <c r="D581" s="190" t="s">
        <v>150</v>
      </c>
      <c r="E581" s="191" t="s">
        <v>1145</v>
      </c>
      <c r="F581" s="192" t="s">
        <v>1146</v>
      </c>
      <c r="G581" s="193" t="s">
        <v>153</v>
      </c>
      <c r="H581" s="194">
        <v>136.20599999999999</v>
      </c>
      <c r="I581" s="195"/>
      <c r="J581" s="196">
        <f>ROUND(I581*H581,0)</f>
        <v>0</v>
      </c>
      <c r="K581" s="192" t="s">
        <v>154</v>
      </c>
      <c r="L581" s="38"/>
      <c r="M581" s="197" t="s">
        <v>1</v>
      </c>
      <c r="N581" s="198" t="s">
        <v>44</v>
      </c>
      <c r="O581" s="70"/>
      <c r="P581" s="199">
        <f>O581*H581</f>
        <v>0</v>
      </c>
      <c r="Q581" s="199">
        <v>0</v>
      </c>
      <c r="R581" s="199">
        <f>Q581*H581</f>
        <v>0</v>
      </c>
      <c r="S581" s="199">
        <v>1.4999999999999999E-4</v>
      </c>
      <c r="T581" s="200">
        <f>S581*H581</f>
        <v>2.0430899999999995E-2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201" t="s">
        <v>226</v>
      </c>
      <c r="AT581" s="201" t="s">
        <v>150</v>
      </c>
      <c r="AU581" s="201" t="s">
        <v>88</v>
      </c>
      <c r="AY581" s="16" t="s">
        <v>148</v>
      </c>
      <c r="BE581" s="202">
        <f>IF(N581="základní",J581,0)</f>
        <v>0</v>
      </c>
      <c r="BF581" s="202">
        <f>IF(N581="snížená",J581,0)</f>
        <v>0</v>
      </c>
      <c r="BG581" s="202">
        <f>IF(N581="zákl. přenesená",J581,0)</f>
        <v>0</v>
      </c>
      <c r="BH581" s="202">
        <f>IF(N581="sníž. přenesená",J581,0)</f>
        <v>0</v>
      </c>
      <c r="BI581" s="202">
        <f>IF(N581="nulová",J581,0)</f>
        <v>0</v>
      </c>
      <c r="BJ581" s="16" t="s">
        <v>88</v>
      </c>
      <c r="BK581" s="202">
        <f>ROUND(I581*H581,0)</f>
        <v>0</v>
      </c>
      <c r="BL581" s="16" t="s">
        <v>226</v>
      </c>
      <c r="BM581" s="201" t="s">
        <v>1147</v>
      </c>
    </row>
    <row r="582" spans="1:65" s="13" customFormat="1">
      <c r="B582" s="203"/>
      <c r="C582" s="204"/>
      <c r="D582" s="205" t="s">
        <v>157</v>
      </c>
      <c r="E582" s="206" t="s">
        <v>1</v>
      </c>
      <c r="F582" s="207" t="s">
        <v>1148</v>
      </c>
      <c r="G582" s="204"/>
      <c r="H582" s="208">
        <v>136.20599999999999</v>
      </c>
      <c r="I582" s="209"/>
      <c r="J582" s="204"/>
      <c r="K582" s="204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157</v>
      </c>
      <c r="AU582" s="214" t="s">
        <v>88</v>
      </c>
      <c r="AV582" s="13" t="s">
        <v>88</v>
      </c>
      <c r="AW582" s="13" t="s">
        <v>33</v>
      </c>
      <c r="AX582" s="13" t="s">
        <v>78</v>
      </c>
      <c r="AY582" s="214" t="s">
        <v>148</v>
      </c>
    </row>
    <row r="583" spans="1:65" s="2" customFormat="1" ht="24.15" customHeight="1">
      <c r="A583" s="33"/>
      <c r="B583" s="34"/>
      <c r="C583" s="190" t="s">
        <v>1149</v>
      </c>
      <c r="D583" s="190" t="s">
        <v>150</v>
      </c>
      <c r="E583" s="191" t="s">
        <v>1150</v>
      </c>
      <c r="F583" s="192" t="s">
        <v>1151</v>
      </c>
      <c r="G583" s="193" t="s">
        <v>153</v>
      </c>
      <c r="H583" s="194">
        <v>136.20599999999999</v>
      </c>
      <c r="I583" s="195"/>
      <c r="J583" s="196">
        <f>ROUND(I583*H583,0)</f>
        <v>0</v>
      </c>
      <c r="K583" s="192" t="s">
        <v>154</v>
      </c>
      <c r="L583" s="38"/>
      <c r="M583" s="197" t="s">
        <v>1</v>
      </c>
      <c r="N583" s="198" t="s">
        <v>44</v>
      </c>
      <c r="O583" s="70"/>
      <c r="P583" s="199">
        <f>O583*H583</f>
        <v>0</v>
      </c>
      <c r="Q583" s="199">
        <v>2.0000000000000001E-4</v>
      </c>
      <c r="R583" s="199">
        <f>Q583*H583</f>
        <v>2.72412E-2</v>
      </c>
      <c r="S583" s="199">
        <v>0</v>
      </c>
      <c r="T583" s="200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201" t="s">
        <v>226</v>
      </c>
      <c r="AT583" s="201" t="s">
        <v>150</v>
      </c>
      <c r="AU583" s="201" t="s">
        <v>88</v>
      </c>
      <c r="AY583" s="16" t="s">
        <v>148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6" t="s">
        <v>88</v>
      </c>
      <c r="BK583" s="202">
        <f>ROUND(I583*H583,0)</f>
        <v>0</v>
      </c>
      <c r="BL583" s="16" t="s">
        <v>226</v>
      </c>
      <c r="BM583" s="201" t="s">
        <v>1152</v>
      </c>
    </row>
    <row r="584" spans="1:65" s="2" customFormat="1" ht="24.15" customHeight="1">
      <c r="A584" s="33"/>
      <c r="B584" s="34"/>
      <c r="C584" s="190" t="s">
        <v>1153</v>
      </c>
      <c r="D584" s="190" t="s">
        <v>150</v>
      </c>
      <c r="E584" s="191" t="s">
        <v>1154</v>
      </c>
      <c r="F584" s="192" t="s">
        <v>1155</v>
      </c>
      <c r="G584" s="193" t="s">
        <v>153</v>
      </c>
      <c r="H584" s="194">
        <v>136.20599999999999</v>
      </c>
      <c r="I584" s="195"/>
      <c r="J584" s="196">
        <f>ROUND(I584*H584,0)</f>
        <v>0</v>
      </c>
      <c r="K584" s="192" t="s">
        <v>154</v>
      </c>
      <c r="L584" s="38"/>
      <c r="M584" s="236" t="s">
        <v>1</v>
      </c>
      <c r="N584" s="237" t="s">
        <v>44</v>
      </c>
      <c r="O584" s="238"/>
      <c r="P584" s="239">
        <f>O584*H584</f>
        <v>0</v>
      </c>
      <c r="Q584" s="239">
        <v>2.9E-4</v>
      </c>
      <c r="R584" s="239">
        <f>Q584*H584</f>
        <v>3.9499739999999998E-2</v>
      </c>
      <c r="S584" s="239">
        <v>0</v>
      </c>
      <c r="T584" s="240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201" t="s">
        <v>226</v>
      </c>
      <c r="AT584" s="201" t="s">
        <v>150</v>
      </c>
      <c r="AU584" s="201" t="s">
        <v>88</v>
      </c>
      <c r="AY584" s="16" t="s">
        <v>148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6" t="s">
        <v>88</v>
      </c>
      <c r="BK584" s="202">
        <f>ROUND(I584*H584,0)</f>
        <v>0</v>
      </c>
      <c r="BL584" s="16" t="s">
        <v>226</v>
      </c>
      <c r="BM584" s="201" t="s">
        <v>1156</v>
      </c>
    </row>
    <row r="585" spans="1:65" s="2" customFormat="1" ht="6.9" customHeight="1">
      <c r="A585" s="3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38"/>
      <c r="M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</row>
  </sheetData>
  <sheetProtection algorithmName="SHA-512" hashValue="Vkpl7hEZMFpXk36dg72yVhfzj1oUVSNIZ8BxmzoRLfGP0uU33yz4X2V2r4C1dtVCwtbkxzdX8MAaZiKODALWYg==" saltValue="tExkKzoacL0oYKEtiK3ptAuvr+ld4DHB9nYZD8HY2ThClBVsO2bySfuCbki2eVUUM5fRDaAfVPlUyeaXUPxMNw==" spinCount="100000" sheet="1" objects="1" scenarios="1" formatColumns="0" formatRows="0" autoFilter="0"/>
  <autoFilter ref="C138:K584" xr:uid="{00000000-0009-0000-0000-000001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1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6" t="s">
        <v>92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" customHeight="1">
      <c r="B4" s="19"/>
      <c r="D4" s="116" t="s">
        <v>102</v>
      </c>
      <c r="L4" s="19"/>
      <c r="M4" s="117" t="s">
        <v>11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9" t="str">
        <f>'Rekapitulace stavby'!K6</f>
        <v>Zateplení panelových domů Sušice II - 1.etapa</v>
      </c>
      <c r="F7" s="290"/>
      <c r="G7" s="290"/>
      <c r="H7" s="290"/>
      <c r="L7" s="19"/>
    </row>
    <row r="8" spans="1:46" s="1" customFormat="1" ht="12" customHeight="1">
      <c r="B8" s="19"/>
      <c r="D8" s="118" t="s">
        <v>103</v>
      </c>
      <c r="L8" s="19"/>
    </row>
    <row r="9" spans="1:46" s="2" customFormat="1" ht="16.5" customHeight="1">
      <c r="A9" s="33"/>
      <c r="B9" s="38"/>
      <c r="C9" s="33"/>
      <c r="D9" s="33"/>
      <c r="E9" s="289" t="s">
        <v>104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1157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1" t="s">
        <v>1158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19</v>
      </c>
      <c r="E13" s="33"/>
      <c r="F13" s="109" t="s">
        <v>1</v>
      </c>
      <c r="G13" s="33"/>
      <c r="H13" s="33"/>
      <c r="I13" s="118" t="s">
        <v>20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21</v>
      </c>
      <c r="E14" s="33"/>
      <c r="F14" s="109" t="s">
        <v>22</v>
      </c>
      <c r="G14" s="33"/>
      <c r="H14" s="33"/>
      <c r="I14" s="118" t="s">
        <v>23</v>
      </c>
      <c r="J14" s="119" t="str">
        <f>'Rekapitulace stavby'!AN8</f>
        <v>4. 1. 2022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25</v>
      </c>
      <c r="E16" s="33"/>
      <c r="F16" s="33"/>
      <c r="G16" s="33"/>
      <c r="H16" s="33"/>
      <c r="I16" s="118" t="s">
        <v>26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26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26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32</v>
      </c>
      <c r="F23" s="33"/>
      <c r="G23" s="33"/>
      <c r="H23" s="33"/>
      <c r="I23" s="118" t="s">
        <v>28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26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35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ROUND(J125,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7" t="s">
        <v>42</v>
      </c>
      <c r="E35" s="118" t="s">
        <v>43</v>
      </c>
      <c r="F35" s="128">
        <f>ROUND((SUM(BE125:BE180)),  0)</f>
        <v>0</v>
      </c>
      <c r="G35" s="33"/>
      <c r="H35" s="33"/>
      <c r="I35" s="129">
        <v>0.21</v>
      </c>
      <c r="J35" s="128">
        <f>ROUND(((SUM(BE125:BE180))*I35),  0)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8" t="s">
        <v>44</v>
      </c>
      <c r="F36" s="128">
        <f>ROUND((SUM(BF125:BF180)),  0)</f>
        <v>0</v>
      </c>
      <c r="G36" s="33"/>
      <c r="H36" s="33"/>
      <c r="I36" s="129">
        <v>0.15</v>
      </c>
      <c r="J36" s="128">
        <f>ROUND(((SUM(BF125:BF180))*I36),  0)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45</v>
      </c>
      <c r="F37" s="128">
        <f>ROUND((SUM(BG125:BG180)),  0)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46</v>
      </c>
      <c r="F38" s="128">
        <f>ROUND((SUM(BH125:BH180)),  0)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47</v>
      </c>
      <c r="F39" s="128">
        <f>ROUND((SUM(BI125:BI180)),  0)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7" t="str">
        <f>E7</f>
        <v>Zateplení panelových domů Sušice II - 1.etapa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103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7" t="s">
        <v>104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1157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75" t="str">
        <f>E11</f>
        <v>011 - SO-04  Elektroinstalace</v>
      </c>
      <c r="F89" s="286"/>
      <c r="G89" s="286"/>
      <c r="H89" s="28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21</v>
      </c>
      <c r="D91" s="35"/>
      <c r="E91" s="35"/>
      <c r="F91" s="26" t="str">
        <f>F14</f>
        <v>Sušice</v>
      </c>
      <c r="G91" s="35"/>
      <c r="H91" s="35"/>
      <c r="I91" s="28" t="s">
        <v>23</v>
      </c>
      <c r="J91" s="65" t="str">
        <f>IF(J14="","",J14)</f>
        <v>4. 1. 2022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25</v>
      </c>
      <c r="D93" s="35"/>
      <c r="E93" s="35"/>
      <c r="F93" s="26" t="str">
        <f>E17</f>
        <v>Město Sušice</v>
      </c>
      <c r="G93" s="35"/>
      <c r="H93" s="35"/>
      <c r="I93" s="28" t="s">
        <v>31</v>
      </c>
      <c r="J93" s="31" t="str">
        <f>E23</f>
        <v>Ing. Jan Prášek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>Pavel Hrba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106</v>
      </c>
      <c r="D96" s="149"/>
      <c r="E96" s="149"/>
      <c r="F96" s="149"/>
      <c r="G96" s="149"/>
      <c r="H96" s="149"/>
      <c r="I96" s="149"/>
      <c r="J96" s="150" t="s">
        <v>107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5" customHeight="1">
      <c r="A98" s="33"/>
      <c r="B98" s="34"/>
      <c r="C98" s="151" t="s">
        <v>108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109</v>
      </c>
    </row>
    <row r="99" spans="1:47" s="9" customFormat="1" ht="24.9" customHeight="1">
      <c r="B99" s="152"/>
      <c r="C99" s="153"/>
      <c r="D99" s="154" t="s">
        <v>1159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9" customFormat="1" ht="24.9" customHeight="1">
      <c r="B100" s="152"/>
      <c r="C100" s="153"/>
      <c r="D100" s="154" t="s">
        <v>1160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47" s="9" customFormat="1" ht="24.9" customHeight="1">
      <c r="B101" s="152"/>
      <c r="C101" s="153"/>
      <c r="D101" s="154" t="s">
        <v>1161</v>
      </c>
      <c r="E101" s="155"/>
      <c r="F101" s="155"/>
      <c r="G101" s="155"/>
      <c r="H101" s="155"/>
      <c r="I101" s="155"/>
      <c r="J101" s="156">
        <f>J135</f>
        <v>0</v>
      </c>
      <c r="K101" s="153"/>
      <c r="L101" s="157"/>
    </row>
    <row r="102" spans="1:47" s="9" customFormat="1" ht="24.9" customHeight="1">
      <c r="B102" s="152"/>
      <c r="C102" s="153"/>
      <c r="D102" s="154" t="s">
        <v>1162</v>
      </c>
      <c r="E102" s="155"/>
      <c r="F102" s="155"/>
      <c r="G102" s="155"/>
      <c r="H102" s="155"/>
      <c r="I102" s="155"/>
      <c r="J102" s="156">
        <f>J139</f>
        <v>0</v>
      </c>
      <c r="K102" s="153"/>
      <c r="L102" s="157"/>
    </row>
    <row r="103" spans="1:47" s="9" customFormat="1" ht="24.9" customHeight="1">
      <c r="B103" s="152"/>
      <c r="C103" s="153"/>
      <c r="D103" s="154" t="s">
        <v>1163</v>
      </c>
      <c r="E103" s="155"/>
      <c r="F103" s="155"/>
      <c r="G103" s="155"/>
      <c r="H103" s="155"/>
      <c r="I103" s="155"/>
      <c r="J103" s="156">
        <f>J168</f>
        <v>0</v>
      </c>
      <c r="K103" s="153"/>
      <c r="L103" s="157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" customHeight="1">
      <c r="A110" s="33"/>
      <c r="B110" s="34"/>
      <c r="C110" s="22" t="s">
        <v>133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7" t="str">
        <f>E7</f>
        <v>Zateplení panelových domů Sušice II - 1.etapa</v>
      </c>
      <c r="F113" s="288"/>
      <c r="G113" s="288"/>
      <c r="H113" s="28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103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87" t="s">
        <v>104</v>
      </c>
      <c r="F115" s="286"/>
      <c r="G115" s="286"/>
      <c r="H115" s="28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1157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75" t="str">
        <f>E11</f>
        <v>011 - SO-04  Elektroinstalace</v>
      </c>
      <c r="F117" s="286"/>
      <c r="G117" s="286"/>
      <c r="H117" s="28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F14</f>
        <v>Sušice</v>
      </c>
      <c r="G119" s="35"/>
      <c r="H119" s="35"/>
      <c r="I119" s="28" t="s">
        <v>23</v>
      </c>
      <c r="J119" s="65" t="str">
        <f>IF(J14="","",J14)</f>
        <v>4. 1. 2022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25</v>
      </c>
      <c r="D121" s="35"/>
      <c r="E121" s="35"/>
      <c r="F121" s="26" t="str">
        <f>E17</f>
        <v>Město Sušice</v>
      </c>
      <c r="G121" s="35"/>
      <c r="H121" s="35"/>
      <c r="I121" s="28" t="s">
        <v>31</v>
      </c>
      <c r="J121" s="31" t="str">
        <f>E23</f>
        <v>Ing. Jan Prášek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29</v>
      </c>
      <c r="D122" s="35"/>
      <c r="E122" s="35"/>
      <c r="F122" s="26" t="str">
        <f>IF(E20="","",E20)</f>
        <v>Vyplň údaj</v>
      </c>
      <c r="G122" s="35"/>
      <c r="H122" s="35"/>
      <c r="I122" s="28" t="s">
        <v>34</v>
      </c>
      <c r="J122" s="31" t="str">
        <f>E26</f>
        <v>Pavel Hrba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134</v>
      </c>
      <c r="D124" s="166" t="s">
        <v>63</v>
      </c>
      <c r="E124" s="166" t="s">
        <v>59</v>
      </c>
      <c r="F124" s="166" t="s">
        <v>60</v>
      </c>
      <c r="G124" s="166" t="s">
        <v>135</v>
      </c>
      <c r="H124" s="166" t="s">
        <v>136</v>
      </c>
      <c r="I124" s="166" t="s">
        <v>137</v>
      </c>
      <c r="J124" s="166" t="s">
        <v>107</v>
      </c>
      <c r="K124" s="167" t="s">
        <v>138</v>
      </c>
      <c r="L124" s="168"/>
      <c r="M124" s="74" t="s">
        <v>1</v>
      </c>
      <c r="N124" s="75" t="s">
        <v>42</v>
      </c>
      <c r="O124" s="75" t="s">
        <v>139</v>
      </c>
      <c r="P124" s="75" t="s">
        <v>140</v>
      </c>
      <c r="Q124" s="75" t="s">
        <v>141</v>
      </c>
      <c r="R124" s="75" t="s">
        <v>142</v>
      </c>
      <c r="S124" s="75" t="s">
        <v>143</v>
      </c>
      <c r="T124" s="76" t="s">
        <v>144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5" customHeight="1">
      <c r="A125" s="33"/>
      <c r="B125" s="34"/>
      <c r="C125" s="81" t="s">
        <v>145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P126+P129+P135+P139+P168</f>
        <v>0</v>
      </c>
      <c r="Q125" s="78"/>
      <c r="R125" s="171">
        <f>R126+R129+R135+R139+R168</f>
        <v>0</v>
      </c>
      <c r="S125" s="78"/>
      <c r="T125" s="172">
        <f>T126+T129+T135+T139+T168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77</v>
      </c>
      <c r="AU125" s="16" t="s">
        <v>109</v>
      </c>
      <c r="BK125" s="173">
        <f>BK126+BK129+BK135+BK139+BK168</f>
        <v>0</v>
      </c>
    </row>
    <row r="126" spans="1:65" s="12" customFormat="1" ht="25.95" customHeight="1">
      <c r="B126" s="174"/>
      <c r="C126" s="175"/>
      <c r="D126" s="176" t="s">
        <v>77</v>
      </c>
      <c r="E126" s="177" t="s">
        <v>1164</v>
      </c>
      <c r="F126" s="177" t="s">
        <v>1165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88</v>
      </c>
      <c r="AT126" s="186" t="s">
        <v>77</v>
      </c>
      <c r="AU126" s="186" t="s">
        <v>78</v>
      </c>
      <c r="AY126" s="185" t="s">
        <v>148</v>
      </c>
      <c r="BK126" s="187">
        <f>SUM(BK127:BK128)</f>
        <v>0</v>
      </c>
    </row>
    <row r="127" spans="1:65" s="2" customFormat="1" ht="16.5" customHeight="1">
      <c r="A127" s="33"/>
      <c r="B127" s="34"/>
      <c r="C127" s="190" t="s">
        <v>8</v>
      </c>
      <c r="D127" s="190" t="s">
        <v>150</v>
      </c>
      <c r="E127" s="191" t="s">
        <v>1166</v>
      </c>
      <c r="F127" s="192" t="s">
        <v>1167</v>
      </c>
      <c r="G127" s="193" t="s">
        <v>1017</v>
      </c>
      <c r="H127" s="194">
        <v>2</v>
      </c>
      <c r="I127" s="195"/>
      <c r="J127" s="196">
        <f>ROUND(I127*H127,0)</f>
        <v>0</v>
      </c>
      <c r="K127" s="192" t="s">
        <v>1</v>
      </c>
      <c r="L127" s="38"/>
      <c r="M127" s="197" t="s">
        <v>1</v>
      </c>
      <c r="N127" s="198" t="s">
        <v>44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226</v>
      </c>
      <c r="AT127" s="201" t="s">
        <v>150</v>
      </c>
      <c r="AU127" s="201" t="s">
        <v>8</v>
      </c>
      <c r="AY127" s="16" t="s">
        <v>148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88</v>
      </c>
      <c r="BK127" s="202">
        <f>ROUND(I127*H127,0)</f>
        <v>0</v>
      </c>
      <c r="BL127" s="16" t="s">
        <v>226</v>
      </c>
      <c r="BM127" s="201" t="s">
        <v>1168</v>
      </c>
    </row>
    <row r="128" spans="1:65" s="2" customFormat="1" ht="24.15" customHeight="1">
      <c r="A128" s="33"/>
      <c r="B128" s="34"/>
      <c r="C128" s="215" t="s">
        <v>88</v>
      </c>
      <c r="D128" s="215" t="s">
        <v>262</v>
      </c>
      <c r="E128" s="216" t="s">
        <v>1169</v>
      </c>
      <c r="F128" s="217" t="s">
        <v>1170</v>
      </c>
      <c r="G128" s="218" t="s">
        <v>669</v>
      </c>
      <c r="H128" s="219">
        <v>3</v>
      </c>
      <c r="I128" s="220"/>
      <c r="J128" s="221">
        <f>ROUND(I128*H128,0)</f>
        <v>0</v>
      </c>
      <c r="K128" s="217" t="s">
        <v>1</v>
      </c>
      <c r="L128" s="222"/>
      <c r="M128" s="223" t="s">
        <v>1</v>
      </c>
      <c r="N128" s="224" t="s">
        <v>44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307</v>
      </c>
      <c r="AT128" s="201" t="s">
        <v>262</v>
      </c>
      <c r="AU128" s="201" t="s">
        <v>8</v>
      </c>
      <c r="AY128" s="16" t="s">
        <v>148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88</v>
      </c>
      <c r="BK128" s="202">
        <f>ROUND(I128*H128,0)</f>
        <v>0</v>
      </c>
      <c r="BL128" s="16" t="s">
        <v>226</v>
      </c>
      <c r="BM128" s="201" t="s">
        <v>1171</v>
      </c>
    </row>
    <row r="129" spans="1:65" s="12" customFormat="1" ht="25.95" customHeight="1">
      <c r="B129" s="174"/>
      <c r="C129" s="175"/>
      <c r="D129" s="176" t="s">
        <v>77</v>
      </c>
      <c r="E129" s="177" t="s">
        <v>1172</v>
      </c>
      <c r="F129" s="177" t="s">
        <v>1173</v>
      </c>
      <c r="G129" s="175"/>
      <c r="H129" s="175"/>
      <c r="I129" s="178"/>
      <c r="J129" s="179">
        <f>BK129</f>
        <v>0</v>
      </c>
      <c r="K129" s="175"/>
      <c r="L129" s="180"/>
      <c r="M129" s="181"/>
      <c r="N129" s="182"/>
      <c r="O129" s="182"/>
      <c r="P129" s="183">
        <f>SUM(P130:P134)</f>
        <v>0</v>
      </c>
      <c r="Q129" s="182"/>
      <c r="R129" s="183">
        <f>SUM(R130:R134)</f>
        <v>0</v>
      </c>
      <c r="S129" s="182"/>
      <c r="T129" s="184">
        <f>SUM(T130:T134)</f>
        <v>0</v>
      </c>
      <c r="AR129" s="185" t="s">
        <v>88</v>
      </c>
      <c r="AT129" s="186" t="s">
        <v>77</v>
      </c>
      <c r="AU129" s="186" t="s">
        <v>78</v>
      </c>
      <c r="AY129" s="185" t="s">
        <v>148</v>
      </c>
      <c r="BK129" s="187">
        <f>SUM(BK130:BK134)</f>
        <v>0</v>
      </c>
    </row>
    <row r="130" spans="1:65" s="2" customFormat="1" ht="16.5" customHeight="1">
      <c r="A130" s="33"/>
      <c r="B130" s="34"/>
      <c r="C130" s="190" t="s">
        <v>162</v>
      </c>
      <c r="D130" s="190" t="s">
        <v>150</v>
      </c>
      <c r="E130" s="191" t="s">
        <v>1174</v>
      </c>
      <c r="F130" s="192" t="s">
        <v>1175</v>
      </c>
      <c r="G130" s="193" t="s">
        <v>1017</v>
      </c>
      <c r="H130" s="194">
        <v>10</v>
      </c>
      <c r="I130" s="195"/>
      <c r="J130" s="196">
        <f>ROUND(I130*H130,0)</f>
        <v>0</v>
      </c>
      <c r="K130" s="192" t="s">
        <v>1</v>
      </c>
      <c r="L130" s="38"/>
      <c r="M130" s="197" t="s">
        <v>1</v>
      </c>
      <c r="N130" s="198" t="s">
        <v>44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226</v>
      </c>
      <c r="AT130" s="201" t="s">
        <v>150</v>
      </c>
      <c r="AU130" s="201" t="s">
        <v>8</v>
      </c>
      <c r="AY130" s="16" t="s">
        <v>148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88</v>
      </c>
      <c r="BK130" s="202">
        <f>ROUND(I130*H130,0)</f>
        <v>0</v>
      </c>
      <c r="BL130" s="16" t="s">
        <v>226</v>
      </c>
      <c r="BM130" s="201" t="s">
        <v>1176</v>
      </c>
    </row>
    <row r="131" spans="1:65" s="2" customFormat="1" ht="16.5" customHeight="1">
      <c r="A131" s="33"/>
      <c r="B131" s="34"/>
      <c r="C131" s="215" t="s">
        <v>155</v>
      </c>
      <c r="D131" s="215" t="s">
        <v>262</v>
      </c>
      <c r="E131" s="216" t="s">
        <v>1177</v>
      </c>
      <c r="F131" s="217" t="s">
        <v>1178</v>
      </c>
      <c r="G131" s="218" t="s">
        <v>669</v>
      </c>
      <c r="H131" s="219">
        <v>3</v>
      </c>
      <c r="I131" s="220"/>
      <c r="J131" s="221">
        <f>ROUND(I131*H131,0)</f>
        <v>0</v>
      </c>
      <c r="K131" s="217" t="s">
        <v>1</v>
      </c>
      <c r="L131" s="222"/>
      <c r="M131" s="223" t="s">
        <v>1</v>
      </c>
      <c r="N131" s="224" t="s">
        <v>44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307</v>
      </c>
      <c r="AT131" s="201" t="s">
        <v>262</v>
      </c>
      <c r="AU131" s="201" t="s">
        <v>8</v>
      </c>
      <c r="AY131" s="16" t="s">
        <v>148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88</v>
      </c>
      <c r="BK131" s="202">
        <f>ROUND(I131*H131,0)</f>
        <v>0</v>
      </c>
      <c r="BL131" s="16" t="s">
        <v>226</v>
      </c>
      <c r="BM131" s="201" t="s">
        <v>1179</v>
      </c>
    </row>
    <row r="132" spans="1:65" s="2" customFormat="1" ht="16.5" customHeight="1">
      <c r="A132" s="33"/>
      <c r="B132" s="34"/>
      <c r="C132" s="215" t="s">
        <v>171</v>
      </c>
      <c r="D132" s="215" t="s">
        <v>262</v>
      </c>
      <c r="E132" s="216" t="s">
        <v>1180</v>
      </c>
      <c r="F132" s="217" t="s">
        <v>1181</v>
      </c>
      <c r="G132" s="218" t="s">
        <v>669</v>
      </c>
      <c r="H132" s="219">
        <v>2</v>
      </c>
      <c r="I132" s="220"/>
      <c r="J132" s="221">
        <f>ROUND(I132*H132,0)</f>
        <v>0</v>
      </c>
      <c r="K132" s="217" t="s">
        <v>1</v>
      </c>
      <c r="L132" s="222"/>
      <c r="M132" s="223" t="s">
        <v>1</v>
      </c>
      <c r="N132" s="224" t="s">
        <v>44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307</v>
      </c>
      <c r="AT132" s="201" t="s">
        <v>262</v>
      </c>
      <c r="AU132" s="201" t="s">
        <v>8</v>
      </c>
      <c r="AY132" s="16" t="s">
        <v>148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88</v>
      </c>
      <c r="BK132" s="202">
        <f>ROUND(I132*H132,0)</f>
        <v>0</v>
      </c>
      <c r="BL132" s="16" t="s">
        <v>226</v>
      </c>
      <c r="BM132" s="201" t="s">
        <v>1182</v>
      </c>
    </row>
    <row r="133" spans="1:65" s="2" customFormat="1" ht="16.5" customHeight="1">
      <c r="A133" s="33"/>
      <c r="B133" s="34"/>
      <c r="C133" s="215" t="s">
        <v>175</v>
      </c>
      <c r="D133" s="215" t="s">
        <v>262</v>
      </c>
      <c r="E133" s="216" t="s">
        <v>1183</v>
      </c>
      <c r="F133" s="217" t="s">
        <v>1184</v>
      </c>
      <c r="G133" s="218" t="s">
        <v>669</v>
      </c>
      <c r="H133" s="219">
        <v>3</v>
      </c>
      <c r="I133" s="220"/>
      <c r="J133" s="221">
        <f>ROUND(I133*H133,0)</f>
        <v>0</v>
      </c>
      <c r="K133" s="217" t="s">
        <v>1</v>
      </c>
      <c r="L133" s="222"/>
      <c r="M133" s="223" t="s">
        <v>1</v>
      </c>
      <c r="N133" s="224" t="s">
        <v>44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307</v>
      </c>
      <c r="AT133" s="201" t="s">
        <v>262</v>
      </c>
      <c r="AU133" s="201" t="s">
        <v>8</v>
      </c>
      <c r="AY133" s="16" t="s">
        <v>148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88</v>
      </c>
      <c r="BK133" s="202">
        <f>ROUND(I133*H133,0)</f>
        <v>0</v>
      </c>
      <c r="BL133" s="16" t="s">
        <v>226</v>
      </c>
      <c r="BM133" s="201" t="s">
        <v>1185</v>
      </c>
    </row>
    <row r="134" spans="1:65" s="2" customFormat="1" ht="16.5" customHeight="1">
      <c r="A134" s="33"/>
      <c r="B134" s="34"/>
      <c r="C134" s="215" t="s">
        <v>181</v>
      </c>
      <c r="D134" s="215" t="s">
        <v>262</v>
      </c>
      <c r="E134" s="216" t="s">
        <v>1186</v>
      </c>
      <c r="F134" s="217" t="s">
        <v>1187</v>
      </c>
      <c r="G134" s="218" t="s">
        <v>199</v>
      </c>
      <c r="H134" s="219">
        <v>15</v>
      </c>
      <c r="I134" s="220"/>
      <c r="J134" s="221">
        <f>ROUND(I134*H134,0)</f>
        <v>0</v>
      </c>
      <c r="K134" s="217" t="s">
        <v>1</v>
      </c>
      <c r="L134" s="222"/>
      <c r="M134" s="223" t="s">
        <v>1</v>
      </c>
      <c r="N134" s="224" t="s">
        <v>44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307</v>
      </c>
      <c r="AT134" s="201" t="s">
        <v>262</v>
      </c>
      <c r="AU134" s="201" t="s">
        <v>8</v>
      </c>
      <c r="AY134" s="16" t="s">
        <v>148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88</v>
      </c>
      <c r="BK134" s="202">
        <f>ROUND(I134*H134,0)</f>
        <v>0</v>
      </c>
      <c r="BL134" s="16" t="s">
        <v>226</v>
      </c>
      <c r="BM134" s="201" t="s">
        <v>1188</v>
      </c>
    </row>
    <row r="135" spans="1:65" s="12" customFormat="1" ht="25.95" customHeight="1">
      <c r="B135" s="174"/>
      <c r="C135" s="175"/>
      <c r="D135" s="176" t="s">
        <v>77</v>
      </c>
      <c r="E135" s="177" t="s">
        <v>1189</v>
      </c>
      <c r="F135" s="177" t="s">
        <v>1190</v>
      </c>
      <c r="G135" s="175"/>
      <c r="H135" s="175"/>
      <c r="I135" s="178"/>
      <c r="J135" s="179">
        <f>BK135</f>
        <v>0</v>
      </c>
      <c r="K135" s="175"/>
      <c r="L135" s="180"/>
      <c r="M135" s="181"/>
      <c r="N135" s="182"/>
      <c r="O135" s="182"/>
      <c r="P135" s="183">
        <f>SUM(P136:P138)</f>
        <v>0</v>
      </c>
      <c r="Q135" s="182"/>
      <c r="R135" s="183">
        <f>SUM(R136:R138)</f>
        <v>0</v>
      </c>
      <c r="S135" s="182"/>
      <c r="T135" s="184">
        <f>SUM(T136:T138)</f>
        <v>0</v>
      </c>
      <c r="AR135" s="185" t="s">
        <v>88</v>
      </c>
      <c r="AT135" s="186" t="s">
        <v>77</v>
      </c>
      <c r="AU135" s="186" t="s">
        <v>78</v>
      </c>
      <c r="AY135" s="185" t="s">
        <v>148</v>
      </c>
      <c r="BK135" s="187">
        <f>SUM(BK136:BK138)</f>
        <v>0</v>
      </c>
    </row>
    <row r="136" spans="1:65" s="2" customFormat="1" ht="16.5" customHeight="1">
      <c r="A136" s="33"/>
      <c r="B136" s="34"/>
      <c r="C136" s="190" t="s">
        <v>186</v>
      </c>
      <c r="D136" s="190" t="s">
        <v>150</v>
      </c>
      <c r="E136" s="191" t="s">
        <v>1191</v>
      </c>
      <c r="F136" s="192" t="s">
        <v>1192</v>
      </c>
      <c r="G136" s="193" t="s">
        <v>1017</v>
      </c>
      <c r="H136" s="194">
        <v>10</v>
      </c>
      <c r="I136" s="195"/>
      <c r="J136" s="196">
        <f>ROUND(I136*H136,0)</f>
        <v>0</v>
      </c>
      <c r="K136" s="192" t="s">
        <v>1</v>
      </c>
      <c r="L136" s="38"/>
      <c r="M136" s="197" t="s">
        <v>1</v>
      </c>
      <c r="N136" s="198" t="s">
        <v>44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226</v>
      </c>
      <c r="AT136" s="201" t="s">
        <v>150</v>
      </c>
      <c r="AU136" s="201" t="s">
        <v>8</v>
      </c>
      <c r="AY136" s="16" t="s">
        <v>148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88</v>
      </c>
      <c r="BK136" s="202">
        <f>ROUND(I136*H136,0)</f>
        <v>0</v>
      </c>
      <c r="BL136" s="16" t="s">
        <v>226</v>
      </c>
      <c r="BM136" s="201" t="s">
        <v>1193</v>
      </c>
    </row>
    <row r="137" spans="1:65" s="2" customFormat="1" ht="16.5" customHeight="1">
      <c r="A137" s="33"/>
      <c r="B137" s="34"/>
      <c r="C137" s="215" t="s">
        <v>191</v>
      </c>
      <c r="D137" s="215" t="s">
        <v>262</v>
      </c>
      <c r="E137" s="216" t="s">
        <v>1194</v>
      </c>
      <c r="F137" s="217" t="s">
        <v>1195</v>
      </c>
      <c r="G137" s="218" t="s">
        <v>199</v>
      </c>
      <c r="H137" s="219">
        <v>15</v>
      </c>
      <c r="I137" s="220"/>
      <c r="J137" s="221">
        <f>ROUND(I137*H137,0)</f>
        <v>0</v>
      </c>
      <c r="K137" s="217" t="s">
        <v>1</v>
      </c>
      <c r="L137" s="222"/>
      <c r="M137" s="223" t="s">
        <v>1</v>
      </c>
      <c r="N137" s="224" t="s">
        <v>44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307</v>
      </c>
      <c r="AT137" s="201" t="s">
        <v>262</v>
      </c>
      <c r="AU137" s="201" t="s">
        <v>8</v>
      </c>
      <c r="AY137" s="16" t="s">
        <v>148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88</v>
      </c>
      <c r="BK137" s="202">
        <f>ROUND(I137*H137,0)</f>
        <v>0</v>
      </c>
      <c r="BL137" s="16" t="s">
        <v>226</v>
      </c>
      <c r="BM137" s="201" t="s">
        <v>1196</v>
      </c>
    </row>
    <row r="138" spans="1:65" s="2" customFormat="1" ht="16.5" customHeight="1">
      <c r="A138" s="33"/>
      <c r="B138" s="34"/>
      <c r="C138" s="215" t="s">
        <v>196</v>
      </c>
      <c r="D138" s="215" t="s">
        <v>262</v>
      </c>
      <c r="E138" s="216" t="s">
        <v>1197</v>
      </c>
      <c r="F138" s="217" t="s">
        <v>1198</v>
      </c>
      <c r="G138" s="218" t="s">
        <v>199</v>
      </c>
      <c r="H138" s="219">
        <v>20</v>
      </c>
      <c r="I138" s="220"/>
      <c r="J138" s="221">
        <f>ROUND(I138*H138,0)</f>
        <v>0</v>
      </c>
      <c r="K138" s="217" t="s">
        <v>1</v>
      </c>
      <c r="L138" s="222"/>
      <c r="M138" s="223" t="s">
        <v>1</v>
      </c>
      <c r="N138" s="224" t="s">
        <v>44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307</v>
      </c>
      <c r="AT138" s="201" t="s">
        <v>262</v>
      </c>
      <c r="AU138" s="201" t="s">
        <v>8</v>
      </c>
      <c r="AY138" s="16" t="s">
        <v>148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88</v>
      </c>
      <c r="BK138" s="202">
        <f>ROUND(I138*H138,0)</f>
        <v>0</v>
      </c>
      <c r="BL138" s="16" t="s">
        <v>226</v>
      </c>
      <c r="BM138" s="201" t="s">
        <v>1199</v>
      </c>
    </row>
    <row r="139" spans="1:65" s="12" customFormat="1" ht="25.95" customHeight="1">
      <c r="B139" s="174"/>
      <c r="C139" s="175"/>
      <c r="D139" s="176" t="s">
        <v>77</v>
      </c>
      <c r="E139" s="177" t="s">
        <v>1200</v>
      </c>
      <c r="F139" s="177" t="s">
        <v>1201</v>
      </c>
      <c r="G139" s="175"/>
      <c r="H139" s="175"/>
      <c r="I139" s="178"/>
      <c r="J139" s="179">
        <f>BK139</f>
        <v>0</v>
      </c>
      <c r="K139" s="175"/>
      <c r="L139" s="180"/>
      <c r="M139" s="181"/>
      <c r="N139" s="182"/>
      <c r="O139" s="182"/>
      <c r="P139" s="183">
        <f>SUM(P140:P167)</f>
        <v>0</v>
      </c>
      <c r="Q139" s="182"/>
      <c r="R139" s="183">
        <f>SUM(R140:R167)</f>
        <v>0</v>
      </c>
      <c r="S139" s="182"/>
      <c r="T139" s="184">
        <f>SUM(T140:T167)</f>
        <v>0</v>
      </c>
      <c r="AR139" s="185" t="s">
        <v>88</v>
      </c>
      <c r="AT139" s="186" t="s">
        <v>77</v>
      </c>
      <c r="AU139" s="186" t="s">
        <v>78</v>
      </c>
      <c r="AY139" s="185" t="s">
        <v>148</v>
      </c>
      <c r="BK139" s="187">
        <f>SUM(BK140:BK167)</f>
        <v>0</v>
      </c>
    </row>
    <row r="140" spans="1:65" s="2" customFormat="1" ht="16.5" customHeight="1">
      <c r="A140" s="33"/>
      <c r="B140" s="34"/>
      <c r="C140" s="190" t="s">
        <v>203</v>
      </c>
      <c r="D140" s="190" t="s">
        <v>150</v>
      </c>
      <c r="E140" s="191" t="s">
        <v>1202</v>
      </c>
      <c r="F140" s="192" t="s">
        <v>1203</v>
      </c>
      <c r="G140" s="193" t="s">
        <v>1017</v>
      </c>
      <c r="H140" s="194">
        <v>40</v>
      </c>
      <c r="I140" s="195"/>
      <c r="J140" s="196">
        <f t="shared" ref="J140:J167" si="0">ROUND(I140*H140,0)</f>
        <v>0</v>
      </c>
      <c r="K140" s="192" t="s">
        <v>1</v>
      </c>
      <c r="L140" s="38"/>
      <c r="M140" s="197" t="s">
        <v>1</v>
      </c>
      <c r="N140" s="198" t="s">
        <v>44</v>
      </c>
      <c r="O140" s="70"/>
      <c r="P140" s="199">
        <f t="shared" ref="P140:P167" si="1">O140*H140</f>
        <v>0</v>
      </c>
      <c r="Q140" s="199">
        <v>0</v>
      </c>
      <c r="R140" s="199">
        <f t="shared" ref="R140:R167" si="2">Q140*H140</f>
        <v>0</v>
      </c>
      <c r="S140" s="199">
        <v>0</v>
      </c>
      <c r="T140" s="200">
        <f t="shared" ref="T140:T167" si="3"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226</v>
      </c>
      <c r="AT140" s="201" t="s">
        <v>150</v>
      </c>
      <c r="AU140" s="201" t="s">
        <v>8</v>
      </c>
      <c r="AY140" s="16" t="s">
        <v>148</v>
      </c>
      <c r="BE140" s="202">
        <f t="shared" ref="BE140:BE167" si="4">IF(N140="základní",J140,0)</f>
        <v>0</v>
      </c>
      <c r="BF140" s="202">
        <f t="shared" ref="BF140:BF167" si="5">IF(N140="snížená",J140,0)</f>
        <v>0</v>
      </c>
      <c r="BG140" s="202">
        <f t="shared" ref="BG140:BG167" si="6">IF(N140="zákl. přenesená",J140,0)</f>
        <v>0</v>
      </c>
      <c r="BH140" s="202">
        <f t="shared" ref="BH140:BH167" si="7">IF(N140="sníž. přenesená",J140,0)</f>
        <v>0</v>
      </c>
      <c r="BI140" s="202">
        <f t="shared" ref="BI140:BI167" si="8">IF(N140="nulová",J140,0)</f>
        <v>0</v>
      </c>
      <c r="BJ140" s="16" t="s">
        <v>88</v>
      </c>
      <c r="BK140" s="202">
        <f t="shared" ref="BK140:BK167" si="9">ROUND(I140*H140,0)</f>
        <v>0</v>
      </c>
      <c r="BL140" s="16" t="s">
        <v>226</v>
      </c>
      <c r="BM140" s="201" t="s">
        <v>1204</v>
      </c>
    </row>
    <row r="141" spans="1:65" s="2" customFormat="1" ht="24.15" customHeight="1">
      <c r="A141" s="33"/>
      <c r="B141" s="34"/>
      <c r="C141" s="215" t="s">
        <v>207</v>
      </c>
      <c r="D141" s="215" t="s">
        <v>262</v>
      </c>
      <c r="E141" s="216" t="s">
        <v>1205</v>
      </c>
      <c r="F141" s="217" t="s">
        <v>1206</v>
      </c>
      <c r="G141" s="218" t="s">
        <v>1207</v>
      </c>
      <c r="H141" s="219">
        <v>10</v>
      </c>
      <c r="I141" s="220"/>
      <c r="J141" s="221">
        <f t="shared" si="0"/>
        <v>0</v>
      </c>
      <c r="K141" s="217" t="s">
        <v>1</v>
      </c>
      <c r="L141" s="222"/>
      <c r="M141" s="223" t="s">
        <v>1</v>
      </c>
      <c r="N141" s="224" t="s">
        <v>44</v>
      </c>
      <c r="O141" s="70"/>
      <c r="P141" s="199">
        <f t="shared" si="1"/>
        <v>0</v>
      </c>
      <c r="Q141" s="199">
        <v>0</v>
      </c>
      <c r="R141" s="199">
        <f t="shared" si="2"/>
        <v>0</v>
      </c>
      <c r="S141" s="199">
        <v>0</v>
      </c>
      <c r="T141" s="20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307</v>
      </c>
      <c r="AT141" s="201" t="s">
        <v>262</v>
      </c>
      <c r="AU141" s="201" t="s">
        <v>8</v>
      </c>
      <c r="AY141" s="16" t="s">
        <v>148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6" t="s">
        <v>88</v>
      </c>
      <c r="BK141" s="202">
        <f t="shared" si="9"/>
        <v>0</v>
      </c>
      <c r="BL141" s="16" t="s">
        <v>226</v>
      </c>
      <c r="BM141" s="201" t="s">
        <v>1208</v>
      </c>
    </row>
    <row r="142" spans="1:65" s="2" customFormat="1" ht="16.5" customHeight="1">
      <c r="A142" s="33"/>
      <c r="B142" s="34"/>
      <c r="C142" s="215" t="s">
        <v>211</v>
      </c>
      <c r="D142" s="215" t="s">
        <v>262</v>
      </c>
      <c r="E142" s="216" t="s">
        <v>1209</v>
      </c>
      <c r="F142" s="217" t="s">
        <v>1210</v>
      </c>
      <c r="G142" s="218" t="s">
        <v>669</v>
      </c>
      <c r="H142" s="219">
        <v>24</v>
      </c>
      <c r="I142" s="220"/>
      <c r="J142" s="221">
        <f t="shared" si="0"/>
        <v>0</v>
      </c>
      <c r="K142" s="217" t="s">
        <v>1</v>
      </c>
      <c r="L142" s="222"/>
      <c r="M142" s="223" t="s">
        <v>1</v>
      </c>
      <c r="N142" s="224" t="s">
        <v>44</v>
      </c>
      <c r="O142" s="70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307</v>
      </c>
      <c r="AT142" s="201" t="s">
        <v>262</v>
      </c>
      <c r="AU142" s="201" t="s">
        <v>8</v>
      </c>
      <c r="AY142" s="16" t="s">
        <v>148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6" t="s">
        <v>88</v>
      </c>
      <c r="BK142" s="202">
        <f t="shared" si="9"/>
        <v>0</v>
      </c>
      <c r="BL142" s="16" t="s">
        <v>226</v>
      </c>
      <c r="BM142" s="201" t="s">
        <v>1211</v>
      </c>
    </row>
    <row r="143" spans="1:65" s="2" customFormat="1" ht="16.5" customHeight="1">
      <c r="A143" s="33"/>
      <c r="B143" s="34"/>
      <c r="C143" s="215" t="s">
        <v>218</v>
      </c>
      <c r="D143" s="215" t="s">
        <v>262</v>
      </c>
      <c r="E143" s="216" t="s">
        <v>1212</v>
      </c>
      <c r="F143" s="217" t="s">
        <v>1213</v>
      </c>
      <c r="G143" s="218" t="s">
        <v>669</v>
      </c>
      <c r="H143" s="219">
        <v>88</v>
      </c>
      <c r="I143" s="220"/>
      <c r="J143" s="221">
        <f t="shared" si="0"/>
        <v>0</v>
      </c>
      <c r="K143" s="217" t="s">
        <v>1</v>
      </c>
      <c r="L143" s="222"/>
      <c r="M143" s="223" t="s">
        <v>1</v>
      </c>
      <c r="N143" s="224" t="s">
        <v>44</v>
      </c>
      <c r="O143" s="70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307</v>
      </c>
      <c r="AT143" s="201" t="s">
        <v>262</v>
      </c>
      <c r="AU143" s="201" t="s">
        <v>8</v>
      </c>
      <c r="AY143" s="16" t="s">
        <v>148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6" t="s">
        <v>88</v>
      </c>
      <c r="BK143" s="202">
        <f t="shared" si="9"/>
        <v>0</v>
      </c>
      <c r="BL143" s="16" t="s">
        <v>226</v>
      </c>
      <c r="BM143" s="201" t="s">
        <v>1214</v>
      </c>
    </row>
    <row r="144" spans="1:65" s="2" customFormat="1" ht="16.5" customHeight="1">
      <c r="A144" s="33"/>
      <c r="B144" s="34"/>
      <c r="C144" s="215" t="s">
        <v>9</v>
      </c>
      <c r="D144" s="215" t="s">
        <v>262</v>
      </c>
      <c r="E144" s="216" t="s">
        <v>1215</v>
      </c>
      <c r="F144" s="217" t="s">
        <v>1216</v>
      </c>
      <c r="G144" s="218" t="s">
        <v>199</v>
      </c>
      <c r="H144" s="219">
        <v>40</v>
      </c>
      <c r="I144" s="220"/>
      <c r="J144" s="221">
        <f t="shared" si="0"/>
        <v>0</v>
      </c>
      <c r="K144" s="217" t="s">
        <v>1</v>
      </c>
      <c r="L144" s="222"/>
      <c r="M144" s="223" t="s">
        <v>1</v>
      </c>
      <c r="N144" s="224" t="s">
        <v>44</v>
      </c>
      <c r="O144" s="70"/>
      <c r="P144" s="199">
        <f t="shared" si="1"/>
        <v>0</v>
      </c>
      <c r="Q144" s="199">
        <v>0</v>
      </c>
      <c r="R144" s="199">
        <f t="shared" si="2"/>
        <v>0</v>
      </c>
      <c r="S144" s="199">
        <v>0</v>
      </c>
      <c r="T144" s="20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307</v>
      </c>
      <c r="AT144" s="201" t="s">
        <v>262</v>
      </c>
      <c r="AU144" s="201" t="s">
        <v>8</v>
      </c>
      <c r="AY144" s="16" t="s">
        <v>148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6" t="s">
        <v>88</v>
      </c>
      <c r="BK144" s="202">
        <f t="shared" si="9"/>
        <v>0</v>
      </c>
      <c r="BL144" s="16" t="s">
        <v>226</v>
      </c>
      <c r="BM144" s="201" t="s">
        <v>1217</v>
      </c>
    </row>
    <row r="145" spans="1:65" s="2" customFormat="1" ht="16.5" customHeight="1">
      <c r="A145" s="33"/>
      <c r="B145" s="34"/>
      <c r="C145" s="215" t="s">
        <v>226</v>
      </c>
      <c r="D145" s="215" t="s">
        <v>262</v>
      </c>
      <c r="E145" s="216" t="s">
        <v>1218</v>
      </c>
      <c r="F145" s="217" t="s">
        <v>1219</v>
      </c>
      <c r="G145" s="218" t="s">
        <v>199</v>
      </c>
      <c r="H145" s="219">
        <v>450</v>
      </c>
      <c r="I145" s="220"/>
      <c r="J145" s="221">
        <f t="shared" si="0"/>
        <v>0</v>
      </c>
      <c r="K145" s="217" t="s">
        <v>1</v>
      </c>
      <c r="L145" s="222"/>
      <c r="M145" s="223" t="s">
        <v>1</v>
      </c>
      <c r="N145" s="224" t="s">
        <v>44</v>
      </c>
      <c r="O145" s="70"/>
      <c r="P145" s="199">
        <f t="shared" si="1"/>
        <v>0</v>
      </c>
      <c r="Q145" s="199">
        <v>0</v>
      </c>
      <c r="R145" s="199">
        <f t="shared" si="2"/>
        <v>0</v>
      </c>
      <c r="S145" s="199">
        <v>0</v>
      </c>
      <c r="T145" s="20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307</v>
      </c>
      <c r="AT145" s="201" t="s">
        <v>262</v>
      </c>
      <c r="AU145" s="201" t="s">
        <v>8</v>
      </c>
      <c r="AY145" s="16" t="s">
        <v>148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6" t="s">
        <v>88</v>
      </c>
      <c r="BK145" s="202">
        <f t="shared" si="9"/>
        <v>0</v>
      </c>
      <c r="BL145" s="16" t="s">
        <v>226</v>
      </c>
      <c r="BM145" s="201" t="s">
        <v>1220</v>
      </c>
    </row>
    <row r="146" spans="1:65" s="2" customFormat="1" ht="16.5" customHeight="1">
      <c r="A146" s="33"/>
      <c r="B146" s="34"/>
      <c r="C146" s="215" t="s">
        <v>231</v>
      </c>
      <c r="D146" s="215" t="s">
        <v>262</v>
      </c>
      <c r="E146" s="216" t="s">
        <v>1221</v>
      </c>
      <c r="F146" s="217" t="s">
        <v>1222</v>
      </c>
      <c r="G146" s="218" t="s">
        <v>1207</v>
      </c>
      <c r="H146" s="219">
        <v>3</v>
      </c>
      <c r="I146" s="220"/>
      <c r="J146" s="221">
        <f t="shared" si="0"/>
        <v>0</v>
      </c>
      <c r="K146" s="217" t="s">
        <v>1</v>
      </c>
      <c r="L146" s="222"/>
      <c r="M146" s="223" t="s">
        <v>1</v>
      </c>
      <c r="N146" s="224" t="s">
        <v>44</v>
      </c>
      <c r="O146" s="70"/>
      <c r="P146" s="199">
        <f t="shared" si="1"/>
        <v>0</v>
      </c>
      <c r="Q146" s="199">
        <v>0</v>
      </c>
      <c r="R146" s="199">
        <f t="shared" si="2"/>
        <v>0</v>
      </c>
      <c r="S146" s="199">
        <v>0</v>
      </c>
      <c r="T146" s="20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307</v>
      </c>
      <c r="AT146" s="201" t="s">
        <v>262</v>
      </c>
      <c r="AU146" s="201" t="s">
        <v>8</v>
      </c>
      <c r="AY146" s="16" t="s">
        <v>148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6" t="s">
        <v>88</v>
      </c>
      <c r="BK146" s="202">
        <f t="shared" si="9"/>
        <v>0</v>
      </c>
      <c r="BL146" s="16" t="s">
        <v>226</v>
      </c>
      <c r="BM146" s="201" t="s">
        <v>1223</v>
      </c>
    </row>
    <row r="147" spans="1:65" s="2" customFormat="1" ht="16.5" customHeight="1">
      <c r="A147" s="33"/>
      <c r="B147" s="34"/>
      <c r="C147" s="215" t="s">
        <v>236</v>
      </c>
      <c r="D147" s="215" t="s">
        <v>262</v>
      </c>
      <c r="E147" s="216" t="s">
        <v>1224</v>
      </c>
      <c r="F147" s="217" t="s">
        <v>1225</v>
      </c>
      <c r="G147" s="218" t="s">
        <v>669</v>
      </c>
      <c r="H147" s="219">
        <v>10</v>
      </c>
      <c r="I147" s="220"/>
      <c r="J147" s="221">
        <f t="shared" si="0"/>
        <v>0</v>
      </c>
      <c r="K147" s="217" t="s">
        <v>1</v>
      </c>
      <c r="L147" s="222"/>
      <c r="M147" s="223" t="s">
        <v>1</v>
      </c>
      <c r="N147" s="224" t="s">
        <v>44</v>
      </c>
      <c r="O147" s="70"/>
      <c r="P147" s="199">
        <f t="shared" si="1"/>
        <v>0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307</v>
      </c>
      <c r="AT147" s="201" t="s">
        <v>262</v>
      </c>
      <c r="AU147" s="201" t="s">
        <v>8</v>
      </c>
      <c r="AY147" s="16" t="s">
        <v>148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6" t="s">
        <v>88</v>
      </c>
      <c r="BK147" s="202">
        <f t="shared" si="9"/>
        <v>0</v>
      </c>
      <c r="BL147" s="16" t="s">
        <v>226</v>
      </c>
      <c r="BM147" s="201" t="s">
        <v>1226</v>
      </c>
    </row>
    <row r="148" spans="1:65" s="2" customFormat="1" ht="24.15" customHeight="1">
      <c r="A148" s="33"/>
      <c r="B148" s="34"/>
      <c r="C148" s="215" t="s">
        <v>243</v>
      </c>
      <c r="D148" s="215" t="s">
        <v>262</v>
      </c>
      <c r="E148" s="216" t="s">
        <v>1227</v>
      </c>
      <c r="F148" s="217" t="s">
        <v>1228</v>
      </c>
      <c r="G148" s="218" t="s">
        <v>1207</v>
      </c>
      <c r="H148" s="219">
        <v>155</v>
      </c>
      <c r="I148" s="220"/>
      <c r="J148" s="221">
        <f t="shared" si="0"/>
        <v>0</v>
      </c>
      <c r="K148" s="217" t="s">
        <v>1</v>
      </c>
      <c r="L148" s="222"/>
      <c r="M148" s="223" t="s">
        <v>1</v>
      </c>
      <c r="N148" s="224" t="s">
        <v>44</v>
      </c>
      <c r="O148" s="70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307</v>
      </c>
      <c r="AT148" s="201" t="s">
        <v>262</v>
      </c>
      <c r="AU148" s="201" t="s">
        <v>8</v>
      </c>
      <c r="AY148" s="16" t="s">
        <v>148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6" t="s">
        <v>88</v>
      </c>
      <c r="BK148" s="202">
        <f t="shared" si="9"/>
        <v>0</v>
      </c>
      <c r="BL148" s="16" t="s">
        <v>226</v>
      </c>
      <c r="BM148" s="201" t="s">
        <v>1229</v>
      </c>
    </row>
    <row r="149" spans="1:65" s="2" customFormat="1" ht="37.950000000000003" customHeight="1">
      <c r="A149" s="33"/>
      <c r="B149" s="34"/>
      <c r="C149" s="215" t="s">
        <v>249</v>
      </c>
      <c r="D149" s="215" t="s">
        <v>262</v>
      </c>
      <c r="E149" s="216" t="s">
        <v>1230</v>
      </c>
      <c r="F149" s="217" t="s">
        <v>1231</v>
      </c>
      <c r="G149" s="218" t="s">
        <v>1207</v>
      </c>
      <c r="H149" s="219">
        <v>8</v>
      </c>
      <c r="I149" s="220"/>
      <c r="J149" s="221">
        <f t="shared" si="0"/>
        <v>0</v>
      </c>
      <c r="K149" s="217" t="s">
        <v>1</v>
      </c>
      <c r="L149" s="222"/>
      <c r="M149" s="223" t="s">
        <v>1</v>
      </c>
      <c r="N149" s="224" t="s">
        <v>44</v>
      </c>
      <c r="O149" s="70"/>
      <c r="P149" s="199">
        <f t="shared" si="1"/>
        <v>0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307</v>
      </c>
      <c r="AT149" s="201" t="s">
        <v>262</v>
      </c>
      <c r="AU149" s="201" t="s">
        <v>8</v>
      </c>
      <c r="AY149" s="16" t="s">
        <v>148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6" t="s">
        <v>88</v>
      </c>
      <c r="BK149" s="202">
        <f t="shared" si="9"/>
        <v>0</v>
      </c>
      <c r="BL149" s="16" t="s">
        <v>226</v>
      </c>
      <c r="BM149" s="201" t="s">
        <v>1232</v>
      </c>
    </row>
    <row r="150" spans="1:65" s="2" customFormat="1" ht="16.5" customHeight="1">
      <c r="A150" s="33"/>
      <c r="B150" s="34"/>
      <c r="C150" s="215" t="s">
        <v>7</v>
      </c>
      <c r="D150" s="215" t="s">
        <v>262</v>
      </c>
      <c r="E150" s="216" t="s">
        <v>1233</v>
      </c>
      <c r="F150" s="217" t="s">
        <v>1234</v>
      </c>
      <c r="G150" s="218" t="s">
        <v>1207</v>
      </c>
      <c r="H150" s="219">
        <v>6</v>
      </c>
      <c r="I150" s="220"/>
      <c r="J150" s="221">
        <f t="shared" si="0"/>
        <v>0</v>
      </c>
      <c r="K150" s="217" t="s">
        <v>1</v>
      </c>
      <c r="L150" s="222"/>
      <c r="M150" s="223" t="s">
        <v>1</v>
      </c>
      <c r="N150" s="224" t="s">
        <v>44</v>
      </c>
      <c r="O150" s="70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307</v>
      </c>
      <c r="AT150" s="201" t="s">
        <v>262</v>
      </c>
      <c r="AU150" s="201" t="s">
        <v>8</v>
      </c>
      <c r="AY150" s="16" t="s">
        <v>148</v>
      </c>
      <c r="BE150" s="202">
        <f t="shared" si="4"/>
        <v>0</v>
      </c>
      <c r="BF150" s="202">
        <f t="shared" si="5"/>
        <v>0</v>
      </c>
      <c r="BG150" s="202">
        <f t="shared" si="6"/>
        <v>0</v>
      </c>
      <c r="BH150" s="202">
        <f t="shared" si="7"/>
        <v>0</v>
      </c>
      <c r="BI150" s="202">
        <f t="shared" si="8"/>
        <v>0</v>
      </c>
      <c r="BJ150" s="16" t="s">
        <v>88</v>
      </c>
      <c r="BK150" s="202">
        <f t="shared" si="9"/>
        <v>0</v>
      </c>
      <c r="BL150" s="16" t="s">
        <v>226</v>
      </c>
      <c r="BM150" s="201" t="s">
        <v>1235</v>
      </c>
    </row>
    <row r="151" spans="1:65" s="2" customFormat="1" ht="16.5" customHeight="1">
      <c r="A151" s="33"/>
      <c r="B151" s="34"/>
      <c r="C151" s="215" t="s">
        <v>257</v>
      </c>
      <c r="D151" s="215" t="s">
        <v>262</v>
      </c>
      <c r="E151" s="216" t="s">
        <v>1236</v>
      </c>
      <c r="F151" s="217" t="s">
        <v>1237</v>
      </c>
      <c r="G151" s="218" t="s">
        <v>669</v>
      </c>
      <c r="H151" s="219">
        <v>8</v>
      </c>
      <c r="I151" s="220"/>
      <c r="J151" s="221">
        <f t="shared" si="0"/>
        <v>0</v>
      </c>
      <c r="K151" s="217" t="s">
        <v>1</v>
      </c>
      <c r="L151" s="222"/>
      <c r="M151" s="223" t="s">
        <v>1</v>
      </c>
      <c r="N151" s="224" t="s">
        <v>44</v>
      </c>
      <c r="O151" s="70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307</v>
      </c>
      <c r="AT151" s="201" t="s">
        <v>262</v>
      </c>
      <c r="AU151" s="201" t="s">
        <v>8</v>
      </c>
      <c r="AY151" s="16" t="s">
        <v>148</v>
      </c>
      <c r="BE151" s="202">
        <f t="shared" si="4"/>
        <v>0</v>
      </c>
      <c r="BF151" s="202">
        <f t="shared" si="5"/>
        <v>0</v>
      </c>
      <c r="BG151" s="202">
        <f t="shared" si="6"/>
        <v>0</v>
      </c>
      <c r="BH151" s="202">
        <f t="shared" si="7"/>
        <v>0</v>
      </c>
      <c r="BI151" s="202">
        <f t="shared" si="8"/>
        <v>0</v>
      </c>
      <c r="BJ151" s="16" t="s">
        <v>88</v>
      </c>
      <c r="BK151" s="202">
        <f t="shared" si="9"/>
        <v>0</v>
      </c>
      <c r="BL151" s="16" t="s">
        <v>226</v>
      </c>
      <c r="BM151" s="201" t="s">
        <v>1238</v>
      </c>
    </row>
    <row r="152" spans="1:65" s="2" customFormat="1" ht="16.5" customHeight="1">
      <c r="A152" s="33"/>
      <c r="B152" s="34"/>
      <c r="C152" s="215" t="s">
        <v>261</v>
      </c>
      <c r="D152" s="215" t="s">
        <v>262</v>
      </c>
      <c r="E152" s="216" t="s">
        <v>1239</v>
      </c>
      <c r="F152" s="217" t="s">
        <v>1240</v>
      </c>
      <c r="G152" s="218" t="s">
        <v>1207</v>
      </c>
      <c r="H152" s="219">
        <v>4</v>
      </c>
      <c r="I152" s="220"/>
      <c r="J152" s="221">
        <f t="shared" si="0"/>
        <v>0</v>
      </c>
      <c r="K152" s="217" t="s">
        <v>1</v>
      </c>
      <c r="L152" s="222"/>
      <c r="M152" s="223" t="s">
        <v>1</v>
      </c>
      <c r="N152" s="224" t="s">
        <v>44</v>
      </c>
      <c r="O152" s="70"/>
      <c r="P152" s="199">
        <f t="shared" si="1"/>
        <v>0</v>
      </c>
      <c r="Q152" s="199">
        <v>0</v>
      </c>
      <c r="R152" s="199">
        <f t="shared" si="2"/>
        <v>0</v>
      </c>
      <c r="S152" s="199">
        <v>0</v>
      </c>
      <c r="T152" s="20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307</v>
      </c>
      <c r="AT152" s="201" t="s">
        <v>262</v>
      </c>
      <c r="AU152" s="201" t="s">
        <v>8</v>
      </c>
      <c r="AY152" s="16" t="s">
        <v>148</v>
      </c>
      <c r="BE152" s="202">
        <f t="shared" si="4"/>
        <v>0</v>
      </c>
      <c r="BF152" s="202">
        <f t="shared" si="5"/>
        <v>0</v>
      </c>
      <c r="BG152" s="202">
        <f t="shared" si="6"/>
        <v>0</v>
      </c>
      <c r="BH152" s="202">
        <f t="shared" si="7"/>
        <v>0</v>
      </c>
      <c r="BI152" s="202">
        <f t="shared" si="8"/>
        <v>0</v>
      </c>
      <c r="BJ152" s="16" t="s">
        <v>88</v>
      </c>
      <c r="BK152" s="202">
        <f t="shared" si="9"/>
        <v>0</v>
      </c>
      <c r="BL152" s="16" t="s">
        <v>226</v>
      </c>
      <c r="BM152" s="201" t="s">
        <v>1241</v>
      </c>
    </row>
    <row r="153" spans="1:65" s="2" customFormat="1" ht="16.5" customHeight="1">
      <c r="A153" s="33"/>
      <c r="B153" s="34"/>
      <c r="C153" s="215" t="s">
        <v>267</v>
      </c>
      <c r="D153" s="215" t="s">
        <v>262</v>
      </c>
      <c r="E153" s="216" t="s">
        <v>1242</v>
      </c>
      <c r="F153" s="217" t="s">
        <v>1243</v>
      </c>
      <c r="G153" s="218" t="s">
        <v>669</v>
      </c>
      <c r="H153" s="219">
        <v>5</v>
      </c>
      <c r="I153" s="220"/>
      <c r="J153" s="221">
        <f t="shared" si="0"/>
        <v>0</v>
      </c>
      <c r="K153" s="217" t="s">
        <v>1</v>
      </c>
      <c r="L153" s="222"/>
      <c r="M153" s="223" t="s">
        <v>1</v>
      </c>
      <c r="N153" s="224" t="s">
        <v>44</v>
      </c>
      <c r="O153" s="70"/>
      <c r="P153" s="199">
        <f t="shared" si="1"/>
        <v>0</v>
      </c>
      <c r="Q153" s="199">
        <v>0</v>
      </c>
      <c r="R153" s="199">
        <f t="shared" si="2"/>
        <v>0</v>
      </c>
      <c r="S153" s="199">
        <v>0</v>
      </c>
      <c r="T153" s="20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307</v>
      </c>
      <c r="AT153" s="201" t="s">
        <v>262</v>
      </c>
      <c r="AU153" s="201" t="s">
        <v>8</v>
      </c>
      <c r="AY153" s="16" t="s">
        <v>148</v>
      </c>
      <c r="BE153" s="202">
        <f t="shared" si="4"/>
        <v>0</v>
      </c>
      <c r="BF153" s="202">
        <f t="shared" si="5"/>
        <v>0</v>
      </c>
      <c r="BG153" s="202">
        <f t="shared" si="6"/>
        <v>0</v>
      </c>
      <c r="BH153" s="202">
        <f t="shared" si="7"/>
        <v>0</v>
      </c>
      <c r="BI153" s="202">
        <f t="shared" si="8"/>
        <v>0</v>
      </c>
      <c r="BJ153" s="16" t="s">
        <v>88</v>
      </c>
      <c r="BK153" s="202">
        <f t="shared" si="9"/>
        <v>0</v>
      </c>
      <c r="BL153" s="16" t="s">
        <v>226</v>
      </c>
      <c r="BM153" s="201" t="s">
        <v>1244</v>
      </c>
    </row>
    <row r="154" spans="1:65" s="2" customFormat="1" ht="16.5" customHeight="1">
      <c r="A154" s="33"/>
      <c r="B154" s="34"/>
      <c r="C154" s="215" t="s">
        <v>271</v>
      </c>
      <c r="D154" s="215" t="s">
        <v>262</v>
      </c>
      <c r="E154" s="216" t="s">
        <v>1245</v>
      </c>
      <c r="F154" s="217" t="s">
        <v>1246</v>
      </c>
      <c r="G154" s="218" t="s">
        <v>669</v>
      </c>
      <c r="H154" s="219">
        <v>16</v>
      </c>
      <c r="I154" s="220"/>
      <c r="J154" s="221">
        <f t="shared" si="0"/>
        <v>0</v>
      </c>
      <c r="K154" s="217" t="s">
        <v>1</v>
      </c>
      <c r="L154" s="222"/>
      <c r="M154" s="223" t="s">
        <v>1</v>
      </c>
      <c r="N154" s="224" t="s">
        <v>44</v>
      </c>
      <c r="O154" s="70"/>
      <c r="P154" s="199">
        <f t="shared" si="1"/>
        <v>0</v>
      </c>
      <c r="Q154" s="199">
        <v>0</v>
      </c>
      <c r="R154" s="199">
        <f t="shared" si="2"/>
        <v>0</v>
      </c>
      <c r="S154" s="199">
        <v>0</v>
      </c>
      <c r="T154" s="20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307</v>
      </c>
      <c r="AT154" s="201" t="s">
        <v>262</v>
      </c>
      <c r="AU154" s="201" t="s">
        <v>8</v>
      </c>
      <c r="AY154" s="16" t="s">
        <v>148</v>
      </c>
      <c r="BE154" s="202">
        <f t="shared" si="4"/>
        <v>0</v>
      </c>
      <c r="BF154" s="202">
        <f t="shared" si="5"/>
        <v>0</v>
      </c>
      <c r="BG154" s="202">
        <f t="shared" si="6"/>
        <v>0</v>
      </c>
      <c r="BH154" s="202">
        <f t="shared" si="7"/>
        <v>0</v>
      </c>
      <c r="BI154" s="202">
        <f t="shared" si="8"/>
        <v>0</v>
      </c>
      <c r="BJ154" s="16" t="s">
        <v>88</v>
      </c>
      <c r="BK154" s="202">
        <f t="shared" si="9"/>
        <v>0</v>
      </c>
      <c r="BL154" s="16" t="s">
        <v>226</v>
      </c>
      <c r="BM154" s="201" t="s">
        <v>1247</v>
      </c>
    </row>
    <row r="155" spans="1:65" s="2" customFormat="1" ht="16.5" customHeight="1">
      <c r="A155" s="33"/>
      <c r="B155" s="34"/>
      <c r="C155" s="215" t="s">
        <v>275</v>
      </c>
      <c r="D155" s="215" t="s">
        <v>262</v>
      </c>
      <c r="E155" s="216" t="s">
        <v>1248</v>
      </c>
      <c r="F155" s="217" t="s">
        <v>1249</v>
      </c>
      <c r="G155" s="218" t="s">
        <v>669</v>
      </c>
      <c r="H155" s="219">
        <v>18</v>
      </c>
      <c r="I155" s="220"/>
      <c r="J155" s="221">
        <f t="shared" si="0"/>
        <v>0</v>
      </c>
      <c r="K155" s="217" t="s">
        <v>1</v>
      </c>
      <c r="L155" s="222"/>
      <c r="M155" s="223" t="s">
        <v>1</v>
      </c>
      <c r="N155" s="224" t="s">
        <v>44</v>
      </c>
      <c r="O155" s="70"/>
      <c r="P155" s="199">
        <f t="shared" si="1"/>
        <v>0</v>
      </c>
      <c r="Q155" s="199">
        <v>0</v>
      </c>
      <c r="R155" s="199">
        <f t="shared" si="2"/>
        <v>0</v>
      </c>
      <c r="S155" s="199">
        <v>0</v>
      </c>
      <c r="T155" s="20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307</v>
      </c>
      <c r="AT155" s="201" t="s">
        <v>262</v>
      </c>
      <c r="AU155" s="201" t="s">
        <v>8</v>
      </c>
      <c r="AY155" s="16" t="s">
        <v>148</v>
      </c>
      <c r="BE155" s="202">
        <f t="shared" si="4"/>
        <v>0</v>
      </c>
      <c r="BF155" s="202">
        <f t="shared" si="5"/>
        <v>0</v>
      </c>
      <c r="BG155" s="202">
        <f t="shared" si="6"/>
        <v>0</v>
      </c>
      <c r="BH155" s="202">
        <f t="shared" si="7"/>
        <v>0</v>
      </c>
      <c r="BI155" s="202">
        <f t="shared" si="8"/>
        <v>0</v>
      </c>
      <c r="BJ155" s="16" t="s">
        <v>88</v>
      </c>
      <c r="BK155" s="202">
        <f t="shared" si="9"/>
        <v>0</v>
      </c>
      <c r="BL155" s="16" t="s">
        <v>226</v>
      </c>
      <c r="BM155" s="201" t="s">
        <v>1250</v>
      </c>
    </row>
    <row r="156" spans="1:65" s="2" customFormat="1" ht="16.5" customHeight="1">
      <c r="A156" s="33"/>
      <c r="B156" s="34"/>
      <c r="C156" s="215" t="s">
        <v>279</v>
      </c>
      <c r="D156" s="215" t="s">
        <v>262</v>
      </c>
      <c r="E156" s="216" t="s">
        <v>1251</v>
      </c>
      <c r="F156" s="217" t="s">
        <v>1252</v>
      </c>
      <c r="G156" s="218" t="s">
        <v>669</v>
      </c>
      <c r="H156" s="219">
        <v>140</v>
      </c>
      <c r="I156" s="220"/>
      <c r="J156" s="221">
        <f t="shared" si="0"/>
        <v>0</v>
      </c>
      <c r="K156" s="217" t="s">
        <v>1</v>
      </c>
      <c r="L156" s="222"/>
      <c r="M156" s="223" t="s">
        <v>1</v>
      </c>
      <c r="N156" s="224" t="s">
        <v>44</v>
      </c>
      <c r="O156" s="70"/>
      <c r="P156" s="199">
        <f t="shared" si="1"/>
        <v>0</v>
      </c>
      <c r="Q156" s="199">
        <v>0</v>
      </c>
      <c r="R156" s="199">
        <f t="shared" si="2"/>
        <v>0</v>
      </c>
      <c r="S156" s="199">
        <v>0</v>
      </c>
      <c r="T156" s="200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307</v>
      </c>
      <c r="AT156" s="201" t="s">
        <v>262</v>
      </c>
      <c r="AU156" s="201" t="s">
        <v>8</v>
      </c>
      <c r="AY156" s="16" t="s">
        <v>148</v>
      </c>
      <c r="BE156" s="202">
        <f t="shared" si="4"/>
        <v>0</v>
      </c>
      <c r="BF156" s="202">
        <f t="shared" si="5"/>
        <v>0</v>
      </c>
      <c r="BG156" s="202">
        <f t="shared" si="6"/>
        <v>0</v>
      </c>
      <c r="BH156" s="202">
        <f t="shared" si="7"/>
        <v>0</v>
      </c>
      <c r="BI156" s="202">
        <f t="shared" si="8"/>
        <v>0</v>
      </c>
      <c r="BJ156" s="16" t="s">
        <v>88</v>
      </c>
      <c r="BK156" s="202">
        <f t="shared" si="9"/>
        <v>0</v>
      </c>
      <c r="BL156" s="16" t="s">
        <v>226</v>
      </c>
      <c r="BM156" s="201" t="s">
        <v>1253</v>
      </c>
    </row>
    <row r="157" spans="1:65" s="2" customFormat="1" ht="16.5" customHeight="1">
      <c r="A157" s="33"/>
      <c r="B157" s="34"/>
      <c r="C157" s="215" t="s">
        <v>285</v>
      </c>
      <c r="D157" s="215" t="s">
        <v>262</v>
      </c>
      <c r="E157" s="216" t="s">
        <v>1254</v>
      </c>
      <c r="F157" s="217" t="s">
        <v>1255</v>
      </c>
      <c r="G157" s="218" t="s">
        <v>669</v>
      </c>
      <c r="H157" s="219">
        <v>10</v>
      </c>
      <c r="I157" s="220"/>
      <c r="J157" s="221">
        <f t="shared" si="0"/>
        <v>0</v>
      </c>
      <c r="K157" s="217" t="s">
        <v>1</v>
      </c>
      <c r="L157" s="222"/>
      <c r="M157" s="223" t="s">
        <v>1</v>
      </c>
      <c r="N157" s="224" t="s">
        <v>44</v>
      </c>
      <c r="O157" s="70"/>
      <c r="P157" s="199">
        <f t="shared" si="1"/>
        <v>0</v>
      </c>
      <c r="Q157" s="199">
        <v>0</v>
      </c>
      <c r="R157" s="199">
        <f t="shared" si="2"/>
        <v>0</v>
      </c>
      <c r="S157" s="199">
        <v>0</v>
      </c>
      <c r="T157" s="200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307</v>
      </c>
      <c r="AT157" s="201" t="s">
        <v>262</v>
      </c>
      <c r="AU157" s="201" t="s">
        <v>8</v>
      </c>
      <c r="AY157" s="16" t="s">
        <v>148</v>
      </c>
      <c r="BE157" s="202">
        <f t="shared" si="4"/>
        <v>0</v>
      </c>
      <c r="BF157" s="202">
        <f t="shared" si="5"/>
        <v>0</v>
      </c>
      <c r="BG157" s="202">
        <f t="shared" si="6"/>
        <v>0</v>
      </c>
      <c r="BH157" s="202">
        <f t="shared" si="7"/>
        <v>0</v>
      </c>
      <c r="BI157" s="202">
        <f t="shared" si="8"/>
        <v>0</v>
      </c>
      <c r="BJ157" s="16" t="s">
        <v>88</v>
      </c>
      <c r="BK157" s="202">
        <f t="shared" si="9"/>
        <v>0</v>
      </c>
      <c r="BL157" s="16" t="s">
        <v>226</v>
      </c>
      <c r="BM157" s="201" t="s">
        <v>1256</v>
      </c>
    </row>
    <row r="158" spans="1:65" s="2" customFormat="1" ht="24.15" customHeight="1">
      <c r="A158" s="33"/>
      <c r="B158" s="34"/>
      <c r="C158" s="215" t="s">
        <v>289</v>
      </c>
      <c r="D158" s="215" t="s">
        <v>262</v>
      </c>
      <c r="E158" s="216" t="s">
        <v>1257</v>
      </c>
      <c r="F158" s="217" t="s">
        <v>1258</v>
      </c>
      <c r="G158" s="218" t="s">
        <v>669</v>
      </c>
      <c r="H158" s="219">
        <v>8</v>
      </c>
      <c r="I158" s="220"/>
      <c r="J158" s="221">
        <f t="shared" si="0"/>
        <v>0</v>
      </c>
      <c r="K158" s="217" t="s">
        <v>1</v>
      </c>
      <c r="L158" s="222"/>
      <c r="M158" s="223" t="s">
        <v>1</v>
      </c>
      <c r="N158" s="224" t="s">
        <v>44</v>
      </c>
      <c r="O158" s="70"/>
      <c r="P158" s="199">
        <f t="shared" si="1"/>
        <v>0</v>
      </c>
      <c r="Q158" s="199">
        <v>0</v>
      </c>
      <c r="R158" s="199">
        <f t="shared" si="2"/>
        <v>0</v>
      </c>
      <c r="S158" s="199">
        <v>0</v>
      </c>
      <c r="T158" s="200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307</v>
      </c>
      <c r="AT158" s="201" t="s">
        <v>262</v>
      </c>
      <c r="AU158" s="201" t="s">
        <v>8</v>
      </c>
      <c r="AY158" s="16" t="s">
        <v>148</v>
      </c>
      <c r="BE158" s="202">
        <f t="shared" si="4"/>
        <v>0</v>
      </c>
      <c r="BF158" s="202">
        <f t="shared" si="5"/>
        <v>0</v>
      </c>
      <c r="BG158" s="202">
        <f t="shared" si="6"/>
        <v>0</v>
      </c>
      <c r="BH158" s="202">
        <f t="shared" si="7"/>
        <v>0</v>
      </c>
      <c r="BI158" s="202">
        <f t="shared" si="8"/>
        <v>0</v>
      </c>
      <c r="BJ158" s="16" t="s">
        <v>88</v>
      </c>
      <c r="BK158" s="202">
        <f t="shared" si="9"/>
        <v>0</v>
      </c>
      <c r="BL158" s="16" t="s">
        <v>226</v>
      </c>
      <c r="BM158" s="201" t="s">
        <v>1259</v>
      </c>
    </row>
    <row r="159" spans="1:65" s="2" customFormat="1" ht="16.5" customHeight="1">
      <c r="A159" s="33"/>
      <c r="B159" s="34"/>
      <c r="C159" s="215" t="s">
        <v>294</v>
      </c>
      <c r="D159" s="215" t="s">
        <v>262</v>
      </c>
      <c r="E159" s="216" t="s">
        <v>1260</v>
      </c>
      <c r="F159" s="217" t="s">
        <v>1261</v>
      </c>
      <c r="G159" s="218" t="s">
        <v>669</v>
      </c>
      <c r="H159" s="219">
        <v>16</v>
      </c>
      <c r="I159" s="220"/>
      <c r="J159" s="221">
        <f t="shared" si="0"/>
        <v>0</v>
      </c>
      <c r="K159" s="217" t="s">
        <v>1</v>
      </c>
      <c r="L159" s="222"/>
      <c r="M159" s="223" t="s">
        <v>1</v>
      </c>
      <c r="N159" s="224" t="s">
        <v>44</v>
      </c>
      <c r="O159" s="70"/>
      <c r="P159" s="199">
        <f t="shared" si="1"/>
        <v>0</v>
      </c>
      <c r="Q159" s="199">
        <v>0</v>
      </c>
      <c r="R159" s="199">
        <f t="shared" si="2"/>
        <v>0</v>
      </c>
      <c r="S159" s="199">
        <v>0</v>
      </c>
      <c r="T159" s="200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307</v>
      </c>
      <c r="AT159" s="201" t="s">
        <v>262</v>
      </c>
      <c r="AU159" s="201" t="s">
        <v>8</v>
      </c>
      <c r="AY159" s="16" t="s">
        <v>148</v>
      </c>
      <c r="BE159" s="202">
        <f t="shared" si="4"/>
        <v>0</v>
      </c>
      <c r="BF159" s="202">
        <f t="shared" si="5"/>
        <v>0</v>
      </c>
      <c r="BG159" s="202">
        <f t="shared" si="6"/>
        <v>0</v>
      </c>
      <c r="BH159" s="202">
        <f t="shared" si="7"/>
        <v>0</v>
      </c>
      <c r="BI159" s="202">
        <f t="shared" si="8"/>
        <v>0</v>
      </c>
      <c r="BJ159" s="16" t="s">
        <v>88</v>
      </c>
      <c r="BK159" s="202">
        <f t="shared" si="9"/>
        <v>0</v>
      </c>
      <c r="BL159" s="16" t="s">
        <v>226</v>
      </c>
      <c r="BM159" s="201" t="s">
        <v>1262</v>
      </c>
    </row>
    <row r="160" spans="1:65" s="2" customFormat="1" ht="16.5" customHeight="1">
      <c r="A160" s="33"/>
      <c r="B160" s="34"/>
      <c r="C160" s="215" t="s">
        <v>300</v>
      </c>
      <c r="D160" s="215" t="s">
        <v>262</v>
      </c>
      <c r="E160" s="216" t="s">
        <v>1263</v>
      </c>
      <c r="F160" s="217" t="s">
        <v>1264</v>
      </c>
      <c r="G160" s="218" t="s">
        <v>669</v>
      </c>
      <c r="H160" s="219">
        <v>16</v>
      </c>
      <c r="I160" s="220"/>
      <c r="J160" s="221">
        <f t="shared" si="0"/>
        <v>0</v>
      </c>
      <c r="K160" s="217" t="s">
        <v>1</v>
      </c>
      <c r="L160" s="222"/>
      <c r="M160" s="223" t="s">
        <v>1</v>
      </c>
      <c r="N160" s="224" t="s">
        <v>44</v>
      </c>
      <c r="O160" s="70"/>
      <c r="P160" s="199">
        <f t="shared" si="1"/>
        <v>0</v>
      </c>
      <c r="Q160" s="199">
        <v>0</v>
      </c>
      <c r="R160" s="199">
        <f t="shared" si="2"/>
        <v>0</v>
      </c>
      <c r="S160" s="199">
        <v>0</v>
      </c>
      <c r="T160" s="200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307</v>
      </c>
      <c r="AT160" s="201" t="s">
        <v>262</v>
      </c>
      <c r="AU160" s="201" t="s">
        <v>8</v>
      </c>
      <c r="AY160" s="16" t="s">
        <v>148</v>
      </c>
      <c r="BE160" s="202">
        <f t="shared" si="4"/>
        <v>0</v>
      </c>
      <c r="BF160" s="202">
        <f t="shared" si="5"/>
        <v>0</v>
      </c>
      <c r="BG160" s="202">
        <f t="shared" si="6"/>
        <v>0</v>
      </c>
      <c r="BH160" s="202">
        <f t="shared" si="7"/>
        <v>0</v>
      </c>
      <c r="BI160" s="202">
        <f t="shared" si="8"/>
        <v>0</v>
      </c>
      <c r="BJ160" s="16" t="s">
        <v>88</v>
      </c>
      <c r="BK160" s="202">
        <f t="shared" si="9"/>
        <v>0</v>
      </c>
      <c r="BL160" s="16" t="s">
        <v>226</v>
      </c>
      <c r="BM160" s="201" t="s">
        <v>1265</v>
      </c>
    </row>
    <row r="161" spans="1:65" s="2" customFormat="1" ht="16.5" customHeight="1">
      <c r="A161" s="33"/>
      <c r="B161" s="34"/>
      <c r="C161" s="215" t="s">
        <v>307</v>
      </c>
      <c r="D161" s="215" t="s">
        <v>262</v>
      </c>
      <c r="E161" s="216" t="s">
        <v>1266</v>
      </c>
      <c r="F161" s="217" t="s">
        <v>1267</v>
      </c>
      <c r="G161" s="218" t="s">
        <v>1207</v>
      </c>
      <c r="H161" s="219">
        <v>1</v>
      </c>
      <c r="I161" s="220"/>
      <c r="J161" s="221">
        <f t="shared" si="0"/>
        <v>0</v>
      </c>
      <c r="K161" s="217" t="s">
        <v>1</v>
      </c>
      <c r="L161" s="222"/>
      <c r="M161" s="223" t="s">
        <v>1</v>
      </c>
      <c r="N161" s="224" t="s">
        <v>44</v>
      </c>
      <c r="O161" s="70"/>
      <c r="P161" s="199">
        <f t="shared" si="1"/>
        <v>0</v>
      </c>
      <c r="Q161" s="199">
        <v>0</v>
      </c>
      <c r="R161" s="199">
        <f t="shared" si="2"/>
        <v>0</v>
      </c>
      <c r="S161" s="199">
        <v>0</v>
      </c>
      <c r="T161" s="200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307</v>
      </c>
      <c r="AT161" s="201" t="s">
        <v>262</v>
      </c>
      <c r="AU161" s="201" t="s">
        <v>8</v>
      </c>
      <c r="AY161" s="16" t="s">
        <v>148</v>
      </c>
      <c r="BE161" s="202">
        <f t="shared" si="4"/>
        <v>0</v>
      </c>
      <c r="BF161" s="202">
        <f t="shared" si="5"/>
        <v>0</v>
      </c>
      <c r="BG161" s="202">
        <f t="shared" si="6"/>
        <v>0</v>
      </c>
      <c r="BH161" s="202">
        <f t="shared" si="7"/>
        <v>0</v>
      </c>
      <c r="BI161" s="202">
        <f t="shared" si="8"/>
        <v>0</v>
      </c>
      <c r="BJ161" s="16" t="s">
        <v>88</v>
      </c>
      <c r="BK161" s="202">
        <f t="shared" si="9"/>
        <v>0</v>
      </c>
      <c r="BL161" s="16" t="s">
        <v>226</v>
      </c>
      <c r="BM161" s="201" t="s">
        <v>1268</v>
      </c>
    </row>
    <row r="162" spans="1:65" s="2" customFormat="1" ht="16.5" customHeight="1">
      <c r="A162" s="33"/>
      <c r="B162" s="34"/>
      <c r="C162" s="215" t="s">
        <v>312</v>
      </c>
      <c r="D162" s="215" t="s">
        <v>262</v>
      </c>
      <c r="E162" s="216" t="s">
        <v>1269</v>
      </c>
      <c r="F162" s="217" t="s">
        <v>1270</v>
      </c>
      <c r="G162" s="218" t="s">
        <v>669</v>
      </c>
      <c r="H162" s="219">
        <v>4</v>
      </c>
      <c r="I162" s="220"/>
      <c r="J162" s="221">
        <f t="shared" si="0"/>
        <v>0</v>
      </c>
      <c r="K162" s="217" t="s">
        <v>1</v>
      </c>
      <c r="L162" s="222"/>
      <c r="M162" s="223" t="s">
        <v>1</v>
      </c>
      <c r="N162" s="224" t="s">
        <v>44</v>
      </c>
      <c r="O162" s="70"/>
      <c r="P162" s="199">
        <f t="shared" si="1"/>
        <v>0</v>
      </c>
      <c r="Q162" s="199">
        <v>0</v>
      </c>
      <c r="R162" s="199">
        <f t="shared" si="2"/>
        <v>0</v>
      </c>
      <c r="S162" s="199">
        <v>0</v>
      </c>
      <c r="T162" s="200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307</v>
      </c>
      <c r="AT162" s="201" t="s">
        <v>262</v>
      </c>
      <c r="AU162" s="201" t="s">
        <v>8</v>
      </c>
      <c r="AY162" s="16" t="s">
        <v>148</v>
      </c>
      <c r="BE162" s="202">
        <f t="shared" si="4"/>
        <v>0</v>
      </c>
      <c r="BF162" s="202">
        <f t="shared" si="5"/>
        <v>0</v>
      </c>
      <c r="BG162" s="202">
        <f t="shared" si="6"/>
        <v>0</v>
      </c>
      <c r="BH162" s="202">
        <f t="shared" si="7"/>
        <v>0</v>
      </c>
      <c r="BI162" s="202">
        <f t="shared" si="8"/>
        <v>0</v>
      </c>
      <c r="BJ162" s="16" t="s">
        <v>88</v>
      </c>
      <c r="BK162" s="202">
        <f t="shared" si="9"/>
        <v>0</v>
      </c>
      <c r="BL162" s="16" t="s">
        <v>226</v>
      </c>
      <c r="BM162" s="201" t="s">
        <v>1271</v>
      </c>
    </row>
    <row r="163" spans="1:65" s="2" customFormat="1" ht="16.5" customHeight="1">
      <c r="A163" s="33"/>
      <c r="B163" s="34"/>
      <c r="C163" s="190" t="s">
        <v>317</v>
      </c>
      <c r="D163" s="190" t="s">
        <v>150</v>
      </c>
      <c r="E163" s="191" t="s">
        <v>1272</v>
      </c>
      <c r="F163" s="192" t="s">
        <v>1273</v>
      </c>
      <c r="G163" s="193" t="s">
        <v>1207</v>
      </c>
      <c r="H163" s="194">
        <v>1</v>
      </c>
      <c r="I163" s="195"/>
      <c r="J163" s="196">
        <f t="shared" si="0"/>
        <v>0</v>
      </c>
      <c r="K163" s="192" t="s">
        <v>1</v>
      </c>
      <c r="L163" s="38"/>
      <c r="M163" s="197" t="s">
        <v>1</v>
      </c>
      <c r="N163" s="198" t="s">
        <v>44</v>
      </c>
      <c r="O163" s="70"/>
      <c r="P163" s="199">
        <f t="shared" si="1"/>
        <v>0</v>
      </c>
      <c r="Q163" s="199">
        <v>0</v>
      </c>
      <c r="R163" s="199">
        <f t="shared" si="2"/>
        <v>0</v>
      </c>
      <c r="S163" s="199">
        <v>0</v>
      </c>
      <c r="T163" s="200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226</v>
      </c>
      <c r="AT163" s="201" t="s">
        <v>150</v>
      </c>
      <c r="AU163" s="201" t="s">
        <v>8</v>
      </c>
      <c r="AY163" s="16" t="s">
        <v>148</v>
      </c>
      <c r="BE163" s="202">
        <f t="shared" si="4"/>
        <v>0</v>
      </c>
      <c r="BF163" s="202">
        <f t="shared" si="5"/>
        <v>0</v>
      </c>
      <c r="BG163" s="202">
        <f t="shared" si="6"/>
        <v>0</v>
      </c>
      <c r="BH163" s="202">
        <f t="shared" si="7"/>
        <v>0</v>
      </c>
      <c r="BI163" s="202">
        <f t="shared" si="8"/>
        <v>0</v>
      </c>
      <c r="BJ163" s="16" t="s">
        <v>88</v>
      </c>
      <c r="BK163" s="202">
        <f t="shared" si="9"/>
        <v>0</v>
      </c>
      <c r="BL163" s="16" t="s">
        <v>226</v>
      </c>
      <c r="BM163" s="201" t="s">
        <v>1274</v>
      </c>
    </row>
    <row r="164" spans="1:65" s="2" customFormat="1" ht="16.5" customHeight="1">
      <c r="A164" s="33"/>
      <c r="B164" s="34"/>
      <c r="C164" s="190" t="s">
        <v>323</v>
      </c>
      <c r="D164" s="190" t="s">
        <v>150</v>
      </c>
      <c r="E164" s="191" t="s">
        <v>1275</v>
      </c>
      <c r="F164" s="192" t="s">
        <v>1276</v>
      </c>
      <c r="G164" s="193" t="s">
        <v>1207</v>
      </c>
      <c r="H164" s="194">
        <v>1</v>
      </c>
      <c r="I164" s="195"/>
      <c r="J164" s="196">
        <f t="shared" si="0"/>
        <v>0</v>
      </c>
      <c r="K164" s="192" t="s">
        <v>1</v>
      </c>
      <c r="L164" s="38"/>
      <c r="M164" s="197" t="s">
        <v>1</v>
      </c>
      <c r="N164" s="198" t="s">
        <v>44</v>
      </c>
      <c r="O164" s="70"/>
      <c r="P164" s="199">
        <f t="shared" si="1"/>
        <v>0</v>
      </c>
      <c r="Q164" s="199">
        <v>0</v>
      </c>
      <c r="R164" s="199">
        <f t="shared" si="2"/>
        <v>0</v>
      </c>
      <c r="S164" s="199">
        <v>0</v>
      </c>
      <c r="T164" s="200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226</v>
      </c>
      <c r="AT164" s="201" t="s">
        <v>150</v>
      </c>
      <c r="AU164" s="201" t="s">
        <v>8</v>
      </c>
      <c r="AY164" s="16" t="s">
        <v>148</v>
      </c>
      <c r="BE164" s="202">
        <f t="shared" si="4"/>
        <v>0</v>
      </c>
      <c r="BF164" s="202">
        <f t="shared" si="5"/>
        <v>0</v>
      </c>
      <c r="BG164" s="202">
        <f t="shared" si="6"/>
        <v>0</v>
      </c>
      <c r="BH164" s="202">
        <f t="shared" si="7"/>
        <v>0</v>
      </c>
      <c r="BI164" s="202">
        <f t="shared" si="8"/>
        <v>0</v>
      </c>
      <c r="BJ164" s="16" t="s">
        <v>88</v>
      </c>
      <c r="BK164" s="202">
        <f t="shared" si="9"/>
        <v>0</v>
      </c>
      <c r="BL164" s="16" t="s">
        <v>226</v>
      </c>
      <c r="BM164" s="201" t="s">
        <v>1277</v>
      </c>
    </row>
    <row r="165" spans="1:65" s="2" customFormat="1" ht="16.5" customHeight="1">
      <c r="A165" s="33"/>
      <c r="B165" s="34"/>
      <c r="C165" s="190" t="s">
        <v>328</v>
      </c>
      <c r="D165" s="190" t="s">
        <v>150</v>
      </c>
      <c r="E165" s="191" t="s">
        <v>1278</v>
      </c>
      <c r="F165" s="192" t="s">
        <v>1279</v>
      </c>
      <c r="G165" s="193" t="s">
        <v>1207</v>
      </c>
      <c r="H165" s="194">
        <v>1</v>
      </c>
      <c r="I165" s="195"/>
      <c r="J165" s="196">
        <f t="shared" si="0"/>
        <v>0</v>
      </c>
      <c r="K165" s="192" t="s">
        <v>1</v>
      </c>
      <c r="L165" s="38"/>
      <c r="M165" s="197" t="s">
        <v>1</v>
      </c>
      <c r="N165" s="198" t="s">
        <v>44</v>
      </c>
      <c r="O165" s="70"/>
      <c r="P165" s="199">
        <f t="shared" si="1"/>
        <v>0</v>
      </c>
      <c r="Q165" s="199">
        <v>0</v>
      </c>
      <c r="R165" s="199">
        <f t="shared" si="2"/>
        <v>0</v>
      </c>
      <c r="S165" s="199">
        <v>0</v>
      </c>
      <c r="T165" s="200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226</v>
      </c>
      <c r="AT165" s="201" t="s">
        <v>150</v>
      </c>
      <c r="AU165" s="201" t="s">
        <v>8</v>
      </c>
      <c r="AY165" s="16" t="s">
        <v>148</v>
      </c>
      <c r="BE165" s="202">
        <f t="shared" si="4"/>
        <v>0</v>
      </c>
      <c r="BF165" s="202">
        <f t="shared" si="5"/>
        <v>0</v>
      </c>
      <c r="BG165" s="202">
        <f t="shared" si="6"/>
        <v>0</v>
      </c>
      <c r="BH165" s="202">
        <f t="shared" si="7"/>
        <v>0</v>
      </c>
      <c r="BI165" s="202">
        <f t="shared" si="8"/>
        <v>0</v>
      </c>
      <c r="BJ165" s="16" t="s">
        <v>88</v>
      </c>
      <c r="BK165" s="202">
        <f t="shared" si="9"/>
        <v>0</v>
      </c>
      <c r="BL165" s="16" t="s">
        <v>226</v>
      </c>
      <c r="BM165" s="201" t="s">
        <v>1280</v>
      </c>
    </row>
    <row r="166" spans="1:65" s="2" customFormat="1" ht="16.5" customHeight="1">
      <c r="A166" s="33"/>
      <c r="B166" s="34"/>
      <c r="C166" s="190" t="s">
        <v>333</v>
      </c>
      <c r="D166" s="190" t="s">
        <v>150</v>
      </c>
      <c r="E166" s="191" t="s">
        <v>1281</v>
      </c>
      <c r="F166" s="192" t="s">
        <v>1282</v>
      </c>
      <c r="G166" s="193" t="s">
        <v>1017</v>
      </c>
      <c r="H166" s="194">
        <v>8</v>
      </c>
      <c r="I166" s="195"/>
      <c r="J166" s="196">
        <f t="shared" si="0"/>
        <v>0</v>
      </c>
      <c r="K166" s="192" t="s">
        <v>1</v>
      </c>
      <c r="L166" s="38"/>
      <c r="M166" s="197" t="s">
        <v>1</v>
      </c>
      <c r="N166" s="198" t="s">
        <v>44</v>
      </c>
      <c r="O166" s="70"/>
      <c r="P166" s="199">
        <f t="shared" si="1"/>
        <v>0</v>
      </c>
      <c r="Q166" s="199">
        <v>0</v>
      </c>
      <c r="R166" s="199">
        <f t="shared" si="2"/>
        <v>0</v>
      </c>
      <c r="S166" s="199">
        <v>0</v>
      </c>
      <c r="T166" s="200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226</v>
      </c>
      <c r="AT166" s="201" t="s">
        <v>150</v>
      </c>
      <c r="AU166" s="201" t="s">
        <v>8</v>
      </c>
      <c r="AY166" s="16" t="s">
        <v>148</v>
      </c>
      <c r="BE166" s="202">
        <f t="shared" si="4"/>
        <v>0</v>
      </c>
      <c r="BF166" s="202">
        <f t="shared" si="5"/>
        <v>0</v>
      </c>
      <c r="BG166" s="202">
        <f t="shared" si="6"/>
        <v>0</v>
      </c>
      <c r="BH166" s="202">
        <f t="shared" si="7"/>
        <v>0</v>
      </c>
      <c r="BI166" s="202">
        <f t="shared" si="8"/>
        <v>0</v>
      </c>
      <c r="BJ166" s="16" t="s">
        <v>88</v>
      </c>
      <c r="BK166" s="202">
        <f t="shared" si="9"/>
        <v>0</v>
      </c>
      <c r="BL166" s="16" t="s">
        <v>226</v>
      </c>
      <c r="BM166" s="201" t="s">
        <v>1283</v>
      </c>
    </row>
    <row r="167" spans="1:65" s="2" customFormat="1" ht="24.15" customHeight="1">
      <c r="A167" s="33"/>
      <c r="B167" s="34"/>
      <c r="C167" s="190" t="s">
        <v>338</v>
      </c>
      <c r="D167" s="190" t="s">
        <v>150</v>
      </c>
      <c r="E167" s="191" t="s">
        <v>1284</v>
      </c>
      <c r="F167" s="192" t="s">
        <v>1285</v>
      </c>
      <c r="G167" s="193" t="s">
        <v>1207</v>
      </c>
      <c r="H167" s="194">
        <v>1</v>
      </c>
      <c r="I167" s="195"/>
      <c r="J167" s="196">
        <f t="shared" si="0"/>
        <v>0</v>
      </c>
      <c r="K167" s="192" t="s">
        <v>1</v>
      </c>
      <c r="L167" s="38"/>
      <c r="M167" s="197" t="s">
        <v>1</v>
      </c>
      <c r="N167" s="198" t="s">
        <v>44</v>
      </c>
      <c r="O167" s="70"/>
      <c r="P167" s="199">
        <f t="shared" si="1"/>
        <v>0</v>
      </c>
      <c r="Q167" s="199">
        <v>0</v>
      </c>
      <c r="R167" s="199">
        <f t="shared" si="2"/>
        <v>0</v>
      </c>
      <c r="S167" s="199">
        <v>0</v>
      </c>
      <c r="T167" s="200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226</v>
      </c>
      <c r="AT167" s="201" t="s">
        <v>150</v>
      </c>
      <c r="AU167" s="201" t="s">
        <v>8</v>
      </c>
      <c r="AY167" s="16" t="s">
        <v>148</v>
      </c>
      <c r="BE167" s="202">
        <f t="shared" si="4"/>
        <v>0</v>
      </c>
      <c r="BF167" s="202">
        <f t="shared" si="5"/>
        <v>0</v>
      </c>
      <c r="BG167" s="202">
        <f t="shared" si="6"/>
        <v>0</v>
      </c>
      <c r="BH167" s="202">
        <f t="shared" si="7"/>
        <v>0</v>
      </c>
      <c r="BI167" s="202">
        <f t="shared" si="8"/>
        <v>0</v>
      </c>
      <c r="BJ167" s="16" t="s">
        <v>88</v>
      </c>
      <c r="BK167" s="202">
        <f t="shared" si="9"/>
        <v>0</v>
      </c>
      <c r="BL167" s="16" t="s">
        <v>226</v>
      </c>
      <c r="BM167" s="201" t="s">
        <v>1286</v>
      </c>
    </row>
    <row r="168" spans="1:65" s="12" customFormat="1" ht="25.95" customHeight="1">
      <c r="B168" s="174"/>
      <c r="C168" s="175"/>
      <c r="D168" s="176" t="s">
        <v>77</v>
      </c>
      <c r="E168" s="177" t="s">
        <v>1287</v>
      </c>
      <c r="F168" s="177" t="s">
        <v>1288</v>
      </c>
      <c r="G168" s="175"/>
      <c r="H168" s="175"/>
      <c r="I168" s="178"/>
      <c r="J168" s="179">
        <f>BK168</f>
        <v>0</v>
      </c>
      <c r="K168" s="175"/>
      <c r="L168" s="180"/>
      <c r="M168" s="181"/>
      <c r="N168" s="182"/>
      <c r="O168" s="182"/>
      <c r="P168" s="183">
        <f>SUM(P169:P180)</f>
        <v>0</v>
      </c>
      <c r="Q168" s="182"/>
      <c r="R168" s="183">
        <f>SUM(R169:R180)</f>
        <v>0</v>
      </c>
      <c r="S168" s="182"/>
      <c r="T168" s="184">
        <f>SUM(T169:T180)</f>
        <v>0</v>
      </c>
      <c r="AR168" s="185" t="s">
        <v>88</v>
      </c>
      <c r="AT168" s="186" t="s">
        <v>77</v>
      </c>
      <c r="AU168" s="186" t="s">
        <v>78</v>
      </c>
      <c r="AY168" s="185" t="s">
        <v>148</v>
      </c>
      <c r="BK168" s="187">
        <f>SUM(BK169:BK180)</f>
        <v>0</v>
      </c>
    </row>
    <row r="169" spans="1:65" s="2" customFormat="1" ht="16.5" customHeight="1">
      <c r="A169" s="33"/>
      <c r="B169" s="34"/>
      <c r="C169" s="215" t="s">
        <v>348</v>
      </c>
      <c r="D169" s="215" t="s">
        <v>262</v>
      </c>
      <c r="E169" s="216" t="s">
        <v>1289</v>
      </c>
      <c r="F169" s="217" t="s">
        <v>1290</v>
      </c>
      <c r="G169" s="218" t="s">
        <v>1207</v>
      </c>
      <c r="H169" s="219">
        <v>1</v>
      </c>
      <c r="I169" s="220"/>
      <c r="J169" s="221">
        <f t="shared" ref="J169:J180" si="10">ROUND(I169*H169,0)</f>
        <v>0</v>
      </c>
      <c r="K169" s="217" t="s">
        <v>1</v>
      </c>
      <c r="L169" s="222"/>
      <c r="M169" s="223" t="s">
        <v>1</v>
      </c>
      <c r="N169" s="224" t="s">
        <v>44</v>
      </c>
      <c r="O169" s="70"/>
      <c r="P169" s="199">
        <f t="shared" ref="P169:P180" si="11">O169*H169</f>
        <v>0</v>
      </c>
      <c r="Q169" s="199">
        <v>0</v>
      </c>
      <c r="R169" s="199">
        <f t="shared" ref="R169:R180" si="12">Q169*H169</f>
        <v>0</v>
      </c>
      <c r="S169" s="199">
        <v>0</v>
      </c>
      <c r="T169" s="200">
        <f t="shared" ref="T169:T180" si="1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307</v>
      </c>
      <c r="AT169" s="201" t="s">
        <v>262</v>
      </c>
      <c r="AU169" s="201" t="s">
        <v>8</v>
      </c>
      <c r="AY169" s="16" t="s">
        <v>148</v>
      </c>
      <c r="BE169" s="202">
        <f t="shared" ref="BE169:BE180" si="14">IF(N169="základní",J169,0)</f>
        <v>0</v>
      </c>
      <c r="BF169" s="202">
        <f t="shared" ref="BF169:BF180" si="15">IF(N169="snížená",J169,0)</f>
        <v>0</v>
      </c>
      <c r="BG169" s="202">
        <f t="shared" ref="BG169:BG180" si="16">IF(N169="zákl. přenesená",J169,0)</f>
        <v>0</v>
      </c>
      <c r="BH169" s="202">
        <f t="shared" ref="BH169:BH180" si="17">IF(N169="sníž. přenesená",J169,0)</f>
        <v>0</v>
      </c>
      <c r="BI169" s="202">
        <f t="shared" ref="BI169:BI180" si="18">IF(N169="nulová",J169,0)</f>
        <v>0</v>
      </c>
      <c r="BJ169" s="16" t="s">
        <v>88</v>
      </c>
      <c r="BK169" s="202">
        <f t="shared" ref="BK169:BK180" si="19">ROUND(I169*H169,0)</f>
        <v>0</v>
      </c>
      <c r="BL169" s="16" t="s">
        <v>226</v>
      </c>
      <c r="BM169" s="201" t="s">
        <v>1291</v>
      </c>
    </row>
    <row r="170" spans="1:65" s="2" customFormat="1" ht="16.5" customHeight="1">
      <c r="A170" s="33"/>
      <c r="B170" s="34"/>
      <c r="C170" s="190" t="s">
        <v>353</v>
      </c>
      <c r="D170" s="190" t="s">
        <v>150</v>
      </c>
      <c r="E170" s="191" t="s">
        <v>1292</v>
      </c>
      <c r="F170" s="192" t="s">
        <v>1293</v>
      </c>
      <c r="G170" s="193" t="s">
        <v>1017</v>
      </c>
      <c r="H170" s="194">
        <v>3</v>
      </c>
      <c r="I170" s="195"/>
      <c r="J170" s="196">
        <f t="shared" si="10"/>
        <v>0</v>
      </c>
      <c r="K170" s="192" t="s">
        <v>1</v>
      </c>
      <c r="L170" s="38"/>
      <c r="M170" s="197" t="s">
        <v>1</v>
      </c>
      <c r="N170" s="198" t="s">
        <v>44</v>
      </c>
      <c r="O170" s="70"/>
      <c r="P170" s="199">
        <f t="shared" si="11"/>
        <v>0</v>
      </c>
      <c r="Q170" s="199">
        <v>0</v>
      </c>
      <c r="R170" s="199">
        <f t="shared" si="12"/>
        <v>0</v>
      </c>
      <c r="S170" s="199">
        <v>0</v>
      </c>
      <c r="T170" s="200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226</v>
      </c>
      <c r="AT170" s="201" t="s">
        <v>150</v>
      </c>
      <c r="AU170" s="201" t="s">
        <v>8</v>
      </c>
      <c r="AY170" s="16" t="s">
        <v>148</v>
      </c>
      <c r="BE170" s="202">
        <f t="shared" si="14"/>
        <v>0</v>
      </c>
      <c r="BF170" s="202">
        <f t="shared" si="15"/>
        <v>0</v>
      </c>
      <c r="BG170" s="202">
        <f t="shared" si="16"/>
        <v>0</v>
      </c>
      <c r="BH170" s="202">
        <f t="shared" si="17"/>
        <v>0</v>
      </c>
      <c r="BI170" s="202">
        <f t="shared" si="18"/>
        <v>0</v>
      </c>
      <c r="BJ170" s="16" t="s">
        <v>88</v>
      </c>
      <c r="BK170" s="202">
        <f t="shared" si="19"/>
        <v>0</v>
      </c>
      <c r="BL170" s="16" t="s">
        <v>226</v>
      </c>
      <c r="BM170" s="201" t="s">
        <v>1294</v>
      </c>
    </row>
    <row r="171" spans="1:65" s="2" customFormat="1" ht="16.5" customHeight="1">
      <c r="A171" s="33"/>
      <c r="B171" s="34"/>
      <c r="C171" s="190" t="s">
        <v>358</v>
      </c>
      <c r="D171" s="190" t="s">
        <v>150</v>
      </c>
      <c r="E171" s="191" t="s">
        <v>1295</v>
      </c>
      <c r="F171" s="192" t="s">
        <v>1296</v>
      </c>
      <c r="G171" s="193" t="s">
        <v>1017</v>
      </c>
      <c r="H171" s="194">
        <v>5</v>
      </c>
      <c r="I171" s="195"/>
      <c r="J171" s="196">
        <f t="shared" si="10"/>
        <v>0</v>
      </c>
      <c r="K171" s="192" t="s">
        <v>1</v>
      </c>
      <c r="L171" s="38"/>
      <c r="M171" s="197" t="s">
        <v>1</v>
      </c>
      <c r="N171" s="198" t="s">
        <v>44</v>
      </c>
      <c r="O171" s="70"/>
      <c r="P171" s="199">
        <f t="shared" si="11"/>
        <v>0</v>
      </c>
      <c r="Q171" s="199">
        <v>0</v>
      </c>
      <c r="R171" s="199">
        <f t="shared" si="12"/>
        <v>0</v>
      </c>
      <c r="S171" s="199">
        <v>0</v>
      </c>
      <c r="T171" s="200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226</v>
      </c>
      <c r="AT171" s="201" t="s">
        <v>150</v>
      </c>
      <c r="AU171" s="201" t="s">
        <v>8</v>
      </c>
      <c r="AY171" s="16" t="s">
        <v>148</v>
      </c>
      <c r="BE171" s="202">
        <f t="shared" si="14"/>
        <v>0</v>
      </c>
      <c r="BF171" s="202">
        <f t="shared" si="15"/>
        <v>0</v>
      </c>
      <c r="BG171" s="202">
        <f t="shared" si="16"/>
        <v>0</v>
      </c>
      <c r="BH171" s="202">
        <f t="shared" si="17"/>
        <v>0</v>
      </c>
      <c r="BI171" s="202">
        <f t="shared" si="18"/>
        <v>0</v>
      </c>
      <c r="BJ171" s="16" t="s">
        <v>88</v>
      </c>
      <c r="BK171" s="202">
        <f t="shared" si="19"/>
        <v>0</v>
      </c>
      <c r="BL171" s="16" t="s">
        <v>226</v>
      </c>
      <c r="BM171" s="201" t="s">
        <v>1297</v>
      </c>
    </row>
    <row r="172" spans="1:65" s="2" customFormat="1" ht="16.5" customHeight="1">
      <c r="A172" s="33"/>
      <c r="B172" s="34"/>
      <c r="C172" s="190" t="s">
        <v>364</v>
      </c>
      <c r="D172" s="190" t="s">
        <v>150</v>
      </c>
      <c r="E172" s="191" t="s">
        <v>1298</v>
      </c>
      <c r="F172" s="192" t="s">
        <v>1299</v>
      </c>
      <c r="G172" s="193" t="s">
        <v>1207</v>
      </c>
      <c r="H172" s="194">
        <v>1</v>
      </c>
      <c r="I172" s="195"/>
      <c r="J172" s="196">
        <f t="shared" si="10"/>
        <v>0</v>
      </c>
      <c r="K172" s="192" t="s">
        <v>1</v>
      </c>
      <c r="L172" s="38"/>
      <c r="M172" s="197" t="s">
        <v>1</v>
      </c>
      <c r="N172" s="198" t="s">
        <v>44</v>
      </c>
      <c r="O172" s="70"/>
      <c r="P172" s="199">
        <f t="shared" si="11"/>
        <v>0</v>
      </c>
      <c r="Q172" s="199">
        <v>0</v>
      </c>
      <c r="R172" s="199">
        <f t="shared" si="12"/>
        <v>0</v>
      </c>
      <c r="S172" s="199">
        <v>0</v>
      </c>
      <c r="T172" s="200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226</v>
      </c>
      <c r="AT172" s="201" t="s">
        <v>150</v>
      </c>
      <c r="AU172" s="201" t="s">
        <v>8</v>
      </c>
      <c r="AY172" s="16" t="s">
        <v>148</v>
      </c>
      <c r="BE172" s="202">
        <f t="shared" si="14"/>
        <v>0</v>
      </c>
      <c r="BF172" s="202">
        <f t="shared" si="15"/>
        <v>0</v>
      </c>
      <c r="BG172" s="202">
        <f t="shared" si="16"/>
        <v>0</v>
      </c>
      <c r="BH172" s="202">
        <f t="shared" si="17"/>
        <v>0</v>
      </c>
      <c r="BI172" s="202">
        <f t="shared" si="18"/>
        <v>0</v>
      </c>
      <c r="BJ172" s="16" t="s">
        <v>88</v>
      </c>
      <c r="BK172" s="202">
        <f t="shared" si="19"/>
        <v>0</v>
      </c>
      <c r="BL172" s="16" t="s">
        <v>226</v>
      </c>
      <c r="BM172" s="201" t="s">
        <v>1300</v>
      </c>
    </row>
    <row r="173" spans="1:65" s="2" customFormat="1" ht="16.5" customHeight="1">
      <c r="A173" s="33"/>
      <c r="B173" s="34"/>
      <c r="C173" s="190" t="s">
        <v>369</v>
      </c>
      <c r="D173" s="190" t="s">
        <v>150</v>
      </c>
      <c r="E173" s="191" t="s">
        <v>1301</v>
      </c>
      <c r="F173" s="192" t="s">
        <v>1302</v>
      </c>
      <c r="G173" s="193" t="s">
        <v>1207</v>
      </c>
      <c r="H173" s="194">
        <v>1</v>
      </c>
      <c r="I173" s="195"/>
      <c r="J173" s="196">
        <f t="shared" si="10"/>
        <v>0</v>
      </c>
      <c r="K173" s="192" t="s">
        <v>1</v>
      </c>
      <c r="L173" s="38"/>
      <c r="M173" s="197" t="s">
        <v>1</v>
      </c>
      <c r="N173" s="198" t="s">
        <v>44</v>
      </c>
      <c r="O173" s="70"/>
      <c r="P173" s="199">
        <f t="shared" si="11"/>
        <v>0</v>
      </c>
      <c r="Q173" s="199">
        <v>0</v>
      </c>
      <c r="R173" s="199">
        <f t="shared" si="12"/>
        <v>0</v>
      </c>
      <c r="S173" s="199">
        <v>0</v>
      </c>
      <c r="T173" s="200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226</v>
      </c>
      <c r="AT173" s="201" t="s">
        <v>150</v>
      </c>
      <c r="AU173" s="201" t="s">
        <v>8</v>
      </c>
      <c r="AY173" s="16" t="s">
        <v>148</v>
      </c>
      <c r="BE173" s="202">
        <f t="shared" si="14"/>
        <v>0</v>
      </c>
      <c r="BF173" s="202">
        <f t="shared" si="15"/>
        <v>0</v>
      </c>
      <c r="BG173" s="202">
        <f t="shared" si="16"/>
        <v>0</v>
      </c>
      <c r="BH173" s="202">
        <f t="shared" si="17"/>
        <v>0</v>
      </c>
      <c r="BI173" s="202">
        <f t="shared" si="18"/>
        <v>0</v>
      </c>
      <c r="BJ173" s="16" t="s">
        <v>88</v>
      </c>
      <c r="BK173" s="202">
        <f t="shared" si="19"/>
        <v>0</v>
      </c>
      <c r="BL173" s="16" t="s">
        <v>226</v>
      </c>
      <c r="BM173" s="201" t="s">
        <v>1303</v>
      </c>
    </row>
    <row r="174" spans="1:65" s="2" customFormat="1" ht="16.5" customHeight="1">
      <c r="A174" s="33"/>
      <c r="B174" s="34"/>
      <c r="C174" s="190" t="s">
        <v>374</v>
      </c>
      <c r="D174" s="190" t="s">
        <v>150</v>
      </c>
      <c r="E174" s="191" t="s">
        <v>1304</v>
      </c>
      <c r="F174" s="192" t="s">
        <v>1305</v>
      </c>
      <c r="G174" s="193" t="s">
        <v>178</v>
      </c>
      <c r="H174" s="194">
        <v>0.01</v>
      </c>
      <c r="I174" s="195"/>
      <c r="J174" s="196">
        <f t="shared" si="10"/>
        <v>0</v>
      </c>
      <c r="K174" s="192" t="s">
        <v>1</v>
      </c>
      <c r="L174" s="38"/>
      <c r="M174" s="197" t="s">
        <v>1</v>
      </c>
      <c r="N174" s="198" t="s">
        <v>44</v>
      </c>
      <c r="O174" s="70"/>
      <c r="P174" s="199">
        <f t="shared" si="11"/>
        <v>0</v>
      </c>
      <c r="Q174" s="199">
        <v>0</v>
      </c>
      <c r="R174" s="199">
        <f t="shared" si="12"/>
        <v>0</v>
      </c>
      <c r="S174" s="199">
        <v>0</v>
      </c>
      <c r="T174" s="200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226</v>
      </c>
      <c r="AT174" s="201" t="s">
        <v>150</v>
      </c>
      <c r="AU174" s="201" t="s">
        <v>8</v>
      </c>
      <c r="AY174" s="16" t="s">
        <v>148</v>
      </c>
      <c r="BE174" s="202">
        <f t="shared" si="14"/>
        <v>0</v>
      </c>
      <c r="BF174" s="202">
        <f t="shared" si="15"/>
        <v>0</v>
      </c>
      <c r="BG174" s="202">
        <f t="shared" si="16"/>
        <v>0</v>
      </c>
      <c r="BH174" s="202">
        <f t="shared" si="17"/>
        <v>0</v>
      </c>
      <c r="BI174" s="202">
        <f t="shared" si="18"/>
        <v>0</v>
      </c>
      <c r="BJ174" s="16" t="s">
        <v>88</v>
      </c>
      <c r="BK174" s="202">
        <f t="shared" si="19"/>
        <v>0</v>
      </c>
      <c r="BL174" s="16" t="s">
        <v>226</v>
      </c>
      <c r="BM174" s="201" t="s">
        <v>1306</v>
      </c>
    </row>
    <row r="175" spans="1:65" s="2" customFormat="1" ht="16.5" customHeight="1">
      <c r="A175" s="33"/>
      <c r="B175" s="34"/>
      <c r="C175" s="190" t="s">
        <v>380</v>
      </c>
      <c r="D175" s="190" t="s">
        <v>150</v>
      </c>
      <c r="E175" s="191" t="s">
        <v>1307</v>
      </c>
      <c r="F175" s="192" t="s">
        <v>1308</v>
      </c>
      <c r="G175" s="193" t="s">
        <v>1017</v>
      </c>
      <c r="H175" s="194">
        <v>5</v>
      </c>
      <c r="I175" s="195"/>
      <c r="J175" s="196">
        <f t="shared" si="10"/>
        <v>0</v>
      </c>
      <c r="K175" s="192" t="s">
        <v>1</v>
      </c>
      <c r="L175" s="38"/>
      <c r="M175" s="197" t="s">
        <v>1</v>
      </c>
      <c r="N175" s="198" t="s">
        <v>44</v>
      </c>
      <c r="O175" s="70"/>
      <c r="P175" s="199">
        <f t="shared" si="11"/>
        <v>0</v>
      </c>
      <c r="Q175" s="199">
        <v>0</v>
      </c>
      <c r="R175" s="199">
        <f t="shared" si="12"/>
        <v>0</v>
      </c>
      <c r="S175" s="199">
        <v>0</v>
      </c>
      <c r="T175" s="200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226</v>
      </c>
      <c r="AT175" s="201" t="s">
        <v>150</v>
      </c>
      <c r="AU175" s="201" t="s">
        <v>8</v>
      </c>
      <c r="AY175" s="16" t="s">
        <v>148</v>
      </c>
      <c r="BE175" s="202">
        <f t="shared" si="14"/>
        <v>0</v>
      </c>
      <c r="BF175" s="202">
        <f t="shared" si="15"/>
        <v>0</v>
      </c>
      <c r="BG175" s="202">
        <f t="shared" si="16"/>
        <v>0</v>
      </c>
      <c r="BH175" s="202">
        <f t="shared" si="17"/>
        <v>0</v>
      </c>
      <c r="BI175" s="202">
        <f t="shared" si="18"/>
        <v>0</v>
      </c>
      <c r="BJ175" s="16" t="s">
        <v>88</v>
      </c>
      <c r="BK175" s="202">
        <f t="shared" si="19"/>
        <v>0</v>
      </c>
      <c r="BL175" s="16" t="s">
        <v>226</v>
      </c>
      <c r="BM175" s="201" t="s">
        <v>1309</v>
      </c>
    </row>
    <row r="176" spans="1:65" s="2" customFormat="1" ht="16.5" customHeight="1">
      <c r="A176" s="33"/>
      <c r="B176" s="34"/>
      <c r="C176" s="190" t="s">
        <v>383</v>
      </c>
      <c r="D176" s="190" t="s">
        <v>150</v>
      </c>
      <c r="E176" s="191" t="s">
        <v>1310</v>
      </c>
      <c r="F176" s="192" t="s">
        <v>1311</v>
      </c>
      <c r="G176" s="193" t="s">
        <v>1017</v>
      </c>
      <c r="H176" s="194">
        <v>7</v>
      </c>
      <c r="I176" s="195"/>
      <c r="J176" s="196">
        <f t="shared" si="10"/>
        <v>0</v>
      </c>
      <c r="K176" s="192" t="s">
        <v>1</v>
      </c>
      <c r="L176" s="38"/>
      <c r="M176" s="197" t="s">
        <v>1</v>
      </c>
      <c r="N176" s="198" t="s">
        <v>44</v>
      </c>
      <c r="O176" s="70"/>
      <c r="P176" s="199">
        <f t="shared" si="11"/>
        <v>0</v>
      </c>
      <c r="Q176" s="199">
        <v>0</v>
      </c>
      <c r="R176" s="199">
        <f t="shared" si="12"/>
        <v>0</v>
      </c>
      <c r="S176" s="199">
        <v>0</v>
      </c>
      <c r="T176" s="200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226</v>
      </c>
      <c r="AT176" s="201" t="s">
        <v>150</v>
      </c>
      <c r="AU176" s="201" t="s">
        <v>8</v>
      </c>
      <c r="AY176" s="16" t="s">
        <v>148</v>
      </c>
      <c r="BE176" s="202">
        <f t="shared" si="14"/>
        <v>0</v>
      </c>
      <c r="BF176" s="202">
        <f t="shared" si="15"/>
        <v>0</v>
      </c>
      <c r="BG176" s="202">
        <f t="shared" si="16"/>
        <v>0</v>
      </c>
      <c r="BH176" s="202">
        <f t="shared" si="17"/>
        <v>0</v>
      </c>
      <c r="BI176" s="202">
        <f t="shared" si="18"/>
        <v>0</v>
      </c>
      <c r="BJ176" s="16" t="s">
        <v>88</v>
      </c>
      <c r="BK176" s="202">
        <f t="shared" si="19"/>
        <v>0</v>
      </c>
      <c r="BL176" s="16" t="s">
        <v>226</v>
      </c>
      <c r="BM176" s="201" t="s">
        <v>1312</v>
      </c>
    </row>
    <row r="177" spans="1:65" s="2" customFormat="1" ht="16.5" customHeight="1">
      <c r="A177" s="33"/>
      <c r="B177" s="34"/>
      <c r="C177" s="190" t="s">
        <v>388</v>
      </c>
      <c r="D177" s="190" t="s">
        <v>150</v>
      </c>
      <c r="E177" s="191" t="s">
        <v>1313</v>
      </c>
      <c r="F177" s="192" t="s">
        <v>1314</v>
      </c>
      <c r="G177" s="193" t="s">
        <v>199</v>
      </c>
      <c r="H177" s="194">
        <v>24</v>
      </c>
      <c r="I177" s="195"/>
      <c r="J177" s="196">
        <f t="shared" si="10"/>
        <v>0</v>
      </c>
      <c r="K177" s="192" t="s">
        <v>1</v>
      </c>
      <c r="L177" s="38"/>
      <c r="M177" s="197" t="s">
        <v>1</v>
      </c>
      <c r="N177" s="198" t="s">
        <v>44</v>
      </c>
      <c r="O177" s="70"/>
      <c r="P177" s="199">
        <f t="shared" si="11"/>
        <v>0</v>
      </c>
      <c r="Q177" s="199">
        <v>0</v>
      </c>
      <c r="R177" s="199">
        <f t="shared" si="12"/>
        <v>0</v>
      </c>
      <c r="S177" s="199">
        <v>0</v>
      </c>
      <c r="T177" s="200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226</v>
      </c>
      <c r="AT177" s="201" t="s">
        <v>150</v>
      </c>
      <c r="AU177" s="201" t="s">
        <v>8</v>
      </c>
      <c r="AY177" s="16" t="s">
        <v>148</v>
      </c>
      <c r="BE177" s="202">
        <f t="shared" si="14"/>
        <v>0</v>
      </c>
      <c r="BF177" s="202">
        <f t="shared" si="15"/>
        <v>0</v>
      </c>
      <c r="BG177" s="202">
        <f t="shared" si="16"/>
        <v>0</v>
      </c>
      <c r="BH177" s="202">
        <f t="shared" si="17"/>
        <v>0</v>
      </c>
      <c r="BI177" s="202">
        <f t="shared" si="18"/>
        <v>0</v>
      </c>
      <c r="BJ177" s="16" t="s">
        <v>88</v>
      </c>
      <c r="BK177" s="202">
        <f t="shared" si="19"/>
        <v>0</v>
      </c>
      <c r="BL177" s="16" t="s">
        <v>226</v>
      </c>
      <c r="BM177" s="201" t="s">
        <v>1315</v>
      </c>
    </row>
    <row r="178" spans="1:65" s="2" customFormat="1" ht="16.5" customHeight="1">
      <c r="A178" s="33"/>
      <c r="B178" s="34"/>
      <c r="C178" s="190" t="s">
        <v>393</v>
      </c>
      <c r="D178" s="190" t="s">
        <v>150</v>
      </c>
      <c r="E178" s="191" t="s">
        <v>1316</v>
      </c>
      <c r="F178" s="192" t="s">
        <v>1317</v>
      </c>
      <c r="G178" s="193" t="s">
        <v>669</v>
      </c>
      <c r="H178" s="194">
        <v>2</v>
      </c>
      <c r="I178" s="195"/>
      <c r="J178" s="196">
        <f t="shared" si="10"/>
        <v>0</v>
      </c>
      <c r="K178" s="192" t="s">
        <v>1</v>
      </c>
      <c r="L178" s="38"/>
      <c r="M178" s="197" t="s">
        <v>1</v>
      </c>
      <c r="N178" s="198" t="s">
        <v>44</v>
      </c>
      <c r="O178" s="70"/>
      <c r="P178" s="199">
        <f t="shared" si="11"/>
        <v>0</v>
      </c>
      <c r="Q178" s="199">
        <v>0</v>
      </c>
      <c r="R178" s="199">
        <f t="shared" si="12"/>
        <v>0</v>
      </c>
      <c r="S178" s="199">
        <v>0</v>
      </c>
      <c r="T178" s="200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226</v>
      </c>
      <c r="AT178" s="201" t="s">
        <v>150</v>
      </c>
      <c r="AU178" s="201" t="s">
        <v>8</v>
      </c>
      <c r="AY178" s="16" t="s">
        <v>148</v>
      </c>
      <c r="BE178" s="202">
        <f t="shared" si="14"/>
        <v>0</v>
      </c>
      <c r="BF178" s="202">
        <f t="shared" si="15"/>
        <v>0</v>
      </c>
      <c r="BG178" s="202">
        <f t="shared" si="16"/>
        <v>0</v>
      </c>
      <c r="BH178" s="202">
        <f t="shared" si="17"/>
        <v>0</v>
      </c>
      <c r="BI178" s="202">
        <f t="shared" si="18"/>
        <v>0</v>
      </c>
      <c r="BJ178" s="16" t="s">
        <v>88</v>
      </c>
      <c r="BK178" s="202">
        <f t="shared" si="19"/>
        <v>0</v>
      </c>
      <c r="BL178" s="16" t="s">
        <v>226</v>
      </c>
      <c r="BM178" s="201" t="s">
        <v>1318</v>
      </c>
    </row>
    <row r="179" spans="1:65" s="2" customFormat="1" ht="16.5" customHeight="1">
      <c r="A179" s="33"/>
      <c r="B179" s="34"/>
      <c r="C179" s="190" t="s">
        <v>400</v>
      </c>
      <c r="D179" s="190" t="s">
        <v>150</v>
      </c>
      <c r="E179" s="191" t="s">
        <v>1319</v>
      </c>
      <c r="F179" s="192" t="s">
        <v>1320</v>
      </c>
      <c r="G179" s="193" t="s">
        <v>1207</v>
      </c>
      <c r="H179" s="194">
        <v>1</v>
      </c>
      <c r="I179" s="195"/>
      <c r="J179" s="196">
        <f t="shared" si="10"/>
        <v>0</v>
      </c>
      <c r="K179" s="192" t="s">
        <v>1</v>
      </c>
      <c r="L179" s="38"/>
      <c r="M179" s="197" t="s">
        <v>1</v>
      </c>
      <c r="N179" s="198" t="s">
        <v>44</v>
      </c>
      <c r="O179" s="70"/>
      <c r="P179" s="199">
        <f t="shared" si="11"/>
        <v>0</v>
      </c>
      <c r="Q179" s="199">
        <v>0</v>
      </c>
      <c r="R179" s="199">
        <f t="shared" si="12"/>
        <v>0</v>
      </c>
      <c r="S179" s="199">
        <v>0</v>
      </c>
      <c r="T179" s="200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226</v>
      </c>
      <c r="AT179" s="201" t="s">
        <v>150</v>
      </c>
      <c r="AU179" s="201" t="s">
        <v>8</v>
      </c>
      <c r="AY179" s="16" t="s">
        <v>148</v>
      </c>
      <c r="BE179" s="202">
        <f t="shared" si="14"/>
        <v>0</v>
      </c>
      <c r="BF179" s="202">
        <f t="shared" si="15"/>
        <v>0</v>
      </c>
      <c r="BG179" s="202">
        <f t="shared" si="16"/>
        <v>0</v>
      </c>
      <c r="BH179" s="202">
        <f t="shared" si="17"/>
        <v>0</v>
      </c>
      <c r="BI179" s="202">
        <f t="shared" si="18"/>
        <v>0</v>
      </c>
      <c r="BJ179" s="16" t="s">
        <v>88</v>
      </c>
      <c r="BK179" s="202">
        <f t="shared" si="19"/>
        <v>0</v>
      </c>
      <c r="BL179" s="16" t="s">
        <v>226</v>
      </c>
      <c r="BM179" s="201" t="s">
        <v>1321</v>
      </c>
    </row>
    <row r="180" spans="1:65" s="2" customFormat="1" ht="16.5" customHeight="1">
      <c r="A180" s="33"/>
      <c r="B180" s="34"/>
      <c r="C180" s="190" t="s">
        <v>405</v>
      </c>
      <c r="D180" s="190" t="s">
        <v>150</v>
      </c>
      <c r="E180" s="191" t="s">
        <v>1322</v>
      </c>
      <c r="F180" s="192" t="s">
        <v>1323</v>
      </c>
      <c r="G180" s="193" t="s">
        <v>669</v>
      </c>
      <c r="H180" s="194">
        <v>8</v>
      </c>
      <c r="I180" s="195"/>
      <c r="J180" s="196">
        <f t="shared" si="10"/>
        <v>0</v>
      </c>
      <c r="K180" s="192" t="s">
        <v>1</v>
      </c>
      <c r="L180" s="38"/>
      <c r="M180" s="236" t="s">
        <v>1</v>
      </c>
      <c r="N180" s="237" t="s">
        <v>44</v>
      </c>
      <c r="O180" s="238"/>
      <c r="P180" s="239">
        <f t="shared" si="11"/>
        <v>0</v>
      </c>
      <c r="Q180" s="239">
        <v>0</v>
      </c>
      <c r="R180" s="239">
        <f t="shared" si="12"/>
        <v>0</v>
      </c>
      <c r="S180" s="239">
        <v>0</v>
      </c>
      <c r="T180" s="240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226</v>
      </c>
      <c r="AT180" s="201" t="s">
        <v>150</v>
      </c>
      <c r="AU180" s="201" t="s">
        <v>8</v>
      </c>
      <c r="AY180" s="16" t="s">
        <v>148</v>
      </c>
      <c r="BE180" s="202">
        <f t="shared" si="14"/>
        <v>0</v>
      </c>
      <c r="BF180" s="202">
        <f t="shared" si="15"/>
        <v>0</v>
      </c>
      <c r="BG180" s="202">
        <f t="shared" si="16"/>
        <v>0</v>
      </c>
      <c r="BH180" s="202">
        <f t="shared" si="17"/>
        <v>0</v>
      </c>
      <c r="BI180" s="202">
        <f t="shared" si="18"/>
        <v>0</v>
      </c>
      <c r="BJ180" s="16" t="s">
        <v>88</v>
      </c>
      <c r="BK180" s="202">
        <f t="shared" si="19"/>
        <v>0</v>
      </c>
      <c r="BL180" s="16" t="s">
        <v>226</v>
      </c>
      <c r="BM180" s="201" t="s">
        <v>1324</v>
      </c>
    </row>
    <row r="181" spans="1:65" s="2" customFormat="1" ht="6.9" customHeight="1">
      <c r="A181" s="3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38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sheetProtection algorithmName="SHA-512" hashValue="oemcKXMafzahKF67votd/xOtg3xdpKIzSeIcQMa2dOxTzkBWZoJ84vtQn+nL8kx+Dd25AAa6CjX/L+8+YeErSw==" saltValue="baSnXfZzQiOmFGEJcZ1PR4+GDfXPbX35FOY7GbKWoatOwxg81bfymXc2hjwy/hAyx54PvQrEBdkbq7euWDb2/Q==" spinCount="100000" sheet="1" objects="1" scenarios="1" formatColumns="0" formatRows="0" autoFilter="0"/>
  <autoFilter ref="C124:K180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642"/>
  <sheetViews>
    <sheetView showGridLines="0" topLeftCell="A176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6" t="s">
        <v>95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" customHeight="1">
      <c r="B4" s="19"/>
      <c r="D4" s="116" t="s">
        <v>102</v>
      </c>
      <c r="L4" s="19"/>
      <c r="M4" s="117" t="s">
        <v>11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9" t="str">
        <f>'Rekapitulace stavby'!K6</f>
        <v>Zateplení panelových domů Sušice II - 1.etapa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8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1325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4. 1. 2022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5" t="s">
        <v>1</v>
      </c>
      <c r="F27" s="295"/>
      <c r="G27" s="295"/>
      <c r="H27" s="29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33"/>
      <c r="J30" s="125">
        <f>ROUND(J139,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6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42</v>
      </c>
      <c r="E33" s="118" t="s">
        <v>43</v>
      </c>
      <c r="F33" s="128">
        <f>ROUND((SUM(BE139:BE641)),  0)</f>
        <v>0</v>
      </c>
      <c r="G33" s="33"/>
      <c r="H33" s="33"/>
      <c r="I33" s="129">
        <v>0.21</v>
      </c>
      <c r="J33" s="128">
        <f>ROUND(((SUM(BE139:BE641))*I33),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44</v>
      </c>
      <c r="F34" s="128">
        <f>ROUND((SUM(BF139:BF641)),  0)</f>
        <v>0</v>
      </c>
      <c r="G34" s="33"/>
      <c r="H34" s="33"/>
      <c r="I34" s="129">
        <v>0.15</v>
      </c>
      <c r="J34" s="128">
        <f>ROUND(((SUM(BF139:BF641))*I34),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45</v>
      </c>
      <c r="F35" s="128">
        <f>ROUND((SUM(BG139:BG641)),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46</v>
      </c>
      <c r="F36" s="128">
        <f>ROUND((SUM(BH139:BH641)),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47</v>
      </c>
      <c r="F37" s="128">
        <f>ROUND((SUM(BI139:BI641)),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Zateplení panelových domů Sušice II - 1.etapa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5" t="str">
        <f>E9</f>
        <v>02 - SO-05  Dvojsekce, bytový dům č.p. 720, 721, Sušice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4. 1. 2022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106</v>
      </c>
      <c r="D94" s="149"/>
      <c r="E94" s="149"/>
      <c r="F94" s="149"/>
      <c r="G94" s="149"/>
      <c r="H94" s="149"/>
      <c r="I94" s="149"/>
      <c r="J94" s="150" t="s">
        <v>107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51" t="s">
        <v>108</v>
      </c>
      <c r="D96" s="35"/>
      <c r="E96" s="35"/>
      <c r="F96" s="35"/>
      <c r="G96" s="35"/>
      <c r="H96" s="35"/>
      <c r="I96" s="35"/>
      <c r="J96" s="83">
        <f>J139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" customHeight="1">
      <c r="B97" s="152"/>
      <c r="C97" s="153"/>
      <c r="D97" s="154" t="s">
        <v>110</v>
      </c>
      <c r="E97" s="155"/>
      <c r="F97" s="155"/>
      <c r="G97" s="155"/>
      <c r="H97" s="155"/>
      <c r="I97" s="155"/>
      <c r="J97" s="156">
        <f>J140</f>
        <v>0</v>
      </c>
      <c r="K97" s="153"/>
      <c r="L97" s="157"/>
    </row>
    <row r="98" spans="2:12" s="10" customFormat="1" ht="19.95" customHeight="1">
      <c r="B98" s="158"/>
      <c r="C98" s="103"/>
      <c r="D98" s="159" t="s">
        <v>111</v>
      </c>
      <c r="E98" s="160"/>
      <c r="F98" s="160"/>
      <c r="G98" s="160"/>
      <c r="H98" s="160"/>
      <c r="I98" s="160"/>
      <c r="J98" s="161">
        <f>J141</f>
        <v>0</v>
      </c>
      <c r="K98" s="103"/>
      <c r="L98" s="162"/>
    </row>
    <row r="99" spans="2:12" s="10" customFormat="1" ht="19.95" customHeight="1">
      <c r="B99" s="158"/>
      <c r="C99" s="103"/>
      <c r="D99" s="159" t="s">
        <v>112</v>
      </c>
      <c r="E99" s="160"/>
      <c r="F99" s="160"/>
      <c r="G99" s="160"/>
      <c r="H99" s="160"/>
      <c r="I99" s="160"/>
      <c r="J99" s="161">
        <f>J153</f>
        <v>0</v>
      </c>
      <c r="K99" s="103"/>
      <c r="L99" s="162"/>
    </row>
    <row r="100" spans="2:12" s="10" customFormat="1" ht="19.95" customHeight="1">
      <c r="B100" s="158"/>
      <c r="C100" s="103"/>
      <c r="D100" s="159" t="s">
        <v>113</v>
      </c>
      <c r="E100" s="160"/>
      <c r="F100" s="160"/>
      <c r="G100" s="160"/>
      <c r="H100" s="160"/>
      <c r="I100" s="160"/>
      <c r="J100" s="161">
        <f>J160</f>
        <v>0</v>
      </c>
      <c r="K100" s="103"/>
      <c r="L100" s="162"/>
    </row>
    <row r="101" spans="2:12" s="10" customFormat="1" ht="19.95" customHeight="1">
      <c r="B101" s="158"/>
      <c r="C101" s="103"/>
      <c r="D101" s="159" t="s">
        <v>114</v>
      </c>
      <c r="E101" s="160"/>
      <c r="F101" s="160"/>
      <c r="G101" s="160"/>
      <c r="H101" s="160"/>
      <c r="I101" s="160"/>
      <c r="J101" s="161">
        <f>J167</f>
        <v>0</v>
      </c>
      <c r="K101" s="103"/>
      <c r="L101" s="162"/>
    </row>
    <row r="102" spans="2:12" s="10" customFormat="1" ht="19.95" customHeight="1">
      <c r="B102" s="158"/>
      <c r="C102" s="103"/>
      <c r="D102" s="159" t="s">
        <v>115</v>
      </c>
      <c r="E102" s="160"/>
      <c r="F102" s="160"/>
      <c r="G102" s="160"/>
      <c r="H102" s="160"/>
      <c r="I102" s="160"/>
      <c r="J102" s="161">
        <f>J177</f>
        <v>0</v>
      </c>
      <c r="K102" s="103"/>
      <c r="L102" s="162"/>
    </row>
    <row r="103" spans="2:12" s="10" customFormat="1" ht="19.95" customHeight="1">
      <c r="B103" s="158"/>
      <c r="C103" s="103"/>
      <c r="D103" s="159" t="s">
        <v>116</v>
      </c>
      <c r="E103" s="160"/>
      <c r="F103" s="160"/>
      <c r="G103" s="160"/>
      <c r="H103" s="160"/>
      <c r="I103" s="160"/>
      <c r="J103" s="161">
        <f>J337</f>
        <v>0</v>
      </c>
      <c r="K103" s="103"/>
      <c r="L103" s="162"/>
    </row>
    <row r="104" spans="2:12" s="10" customFormat="1" ht="19.95" customHeight="1">
      <c r="B104" s="158"/>
      <c r="C104" s="103"/>
      <c r="D104" s="159" t="s">
        <v>117</v>
      </c>
      <c r="E104" s="160"/>
      <c r="F104" s="160"/>
      <c r="G104" s="160"/>
      <c r="H104" s="160"/>
      <c r="I104" s="160"/>
      <c r="J104" s="161">
        <f>J353</f>
        <v>0</v>
      </c>
      <c r="K104" s="103"/>
      <c r="L104" s="162"/>
    </row>
    <row r="105" spans="2:12" s="10" customFormat="1" ht="19.95" customHeight="1">
      <c r="B105" s="158"/>
      <c r="C105" s="103"/>
      <c r="D105" s="159" t="s">
        <v>118</v>
      </c>
      <c r="E105" s="160"/>
      <c r="F105" s="160"/>
      <c r="G105" s="160"/>
      <c r="H105" s="160"/>
      <c r="I105" s="160"/>
      <c r="J105" s="161">
        <f>J361</f>
        <v>0</v>
      </c>
      <c r="K105" s="103"/>
      <c r="L105" s="162"/>
    </row>
    <row r="106" spans="2:12" s="10" customFormat="1" ht="19.95" customHeight="1">
      <c r="B106" s="158"/>
      <c r="C106" s="103"/>
      <c r="D106" s="159" t="s">
        <v>119</v>
      </c>
      <c r="E106" s="160"/>
      <c r="F106" s="160"/>
      <c r="G106" s="160"/>
      <c r="H106" s="160"/>
      <c r="I106" s="160"/>
      <c r="J106" s="161">
        <f>J404</f>
        <v>0</v>
      </c>
      <c r="K106" s="103"/>
      <c r="L106" s="162"/>
    </row>
    <row r="107" spans="2:12" s="10" customFormat="1" ht="19.95" customHeight="1">
      <c r="B107" s="158"/>
      <c r="C107" s="103"/>
      <c r="D107" s="159" t="s">
        <v>120</v>
      </c>
      <c r="E107" s="160"/>
      <c r="F107" s="160"/>
      <c r="G107" s="160"/>
      <c r="H107" s="160"/>
      <c r="I107" s="160"/>
      <c r="J107" s="161">
        <f>J420</f>
        <v>0</v>
      </c>
      <c r="K107" s="103"/>
      <c r="L107" s="162"/>
    </row>
    <row r="108" spans="2:12" s="10" customFormat="1" ht="19.95" customHeight="1">
      <c r="B108" s="158"/>
      <c r="C108" s="103"/>
      <c r="D108" s="159" t="s">
        <v>121</v>
      </c>
      <c r="E108" s="160"/>
      <c r="F108" s="160"/>
      <c r="G108" s="160"/>
      <c r="H108" s="160"/>
      <c r="I108" s="160"/>
      <c r="J108" s="161">
        <f>J434</f>
        <v>0</v>
      </c>
      <c r="K108" s="103"/>
      <c r="L108" s="162"/>
    </row>
    <row r="109" spans="2:12" s="9" customFormat="1" ht="24.9" customHeight="1">
      <c r="B109" s="152"/>
      <c r="C109" s="153"/>
      <c r="D109" s="154" t="s">
        <v>122</v>
      </c>
      <c r="E109" s="155"/>
      <c r="F109" s="155"/>
      <c r="G109" s="155"/>
      <c r="H109" s="155"/>
      <c r="I109" s="155"/>
      <c r="J109" s="156">
        <f>J436</f>
        <v>0</v>
      </c>
      <c r="K109" s="153"/>
      <c r="L109" s="157"/>
    </row>
    <row r="110" spans="2:12" s="10" customFormat="1" ht="19.95" customHeight="1">
      <c r="B110" s="158"/>
      <c r="C110" s="103"/>
      <c r="D110" s="159" t="s">
        <v>123</v>
      </c>
      <c r="E110" s="160"/>
      <c r="F110" s="160"/>
      <c r="G110" s="160"/>
      <c r="H110" s="160"/>
      <c r="I110" s="160"/>
      <c r="J110" s="161">
        <f>J437</f>
        <v>0</v>
      </c>
      <c r="K110" s="103"/>
      <c r="L110" s="162"/>
    </row>
    <row r="111" spans="2:12" s="10" customFormat="1" ht="19.95" customHeight="1">
      <c r="B111" s="158"/>
      <c r="C111" s="103"/>
      <c r="D111" s="159" t="s">
        <v>124</v>
      </c>
      <c r="E111" s="160"/>
      <c r="F111" s="160"/>
      <c r="G111" s="160"/>
      <c r="H111" s="160"/>
      <c r="I111" s="160"/>
      <c r="J111" s="161">
        <f>J472</f>
        <v>0</v>
      </c>
      <c r="K111" s="103"/>
      <c r="L111" s="162"/>
    </row>
    <row r="112" spans="2:12" s="10" customFormat="1" ht="19.95" customHeight="1">
      <c r="B112" s="158"/>
      <c r="C112" s="103"/>
      <c r="D112" s="159" t="s">
        <v>126</v>
      </c>
      <c r="E112" s="160"/>
      <c r="F112" s="160"/>
      <c r="G112" s="160"/>
      <c r="H112" s="160"/>
      <c r="I112" s="160"/>
      <c r="J112" s="161">
        <f>J478</f>
        <v>0</v>
      </c>
      <c r="K112" s="103"/>
      <c r="L112" s="162"/>
    </row>
    <row r="113" spans="1:31" s="10" customFormat="1" ht="19.95" customHeight="1">
      <c r="B113" s="158"/>
      <c r="C113" s="103"/>
      <c r="D113" s="159" t="s">
        <v>127</v>
      </c>
      <c r="E113" s="160"/>
      <c r="F113" s="160"/>
      <c r="G113" s="160"/>
      <c r="H113" s="160"/>
      <c r="I113" s="160"/>
      <c r="J113" s="161">
        <f>J490</f>
        <v>0</v>
      </c>
      <c r="K113" s="103"/>
      <c r="L113" s="162"/>
    </row>
    <row r="114" spans="1:31" s="10" customFormat="1" ht="19.95" customHeight="1">
      <c r="B114" s="158"/>
      <c r="C114" s="103"/>
      <c r="D114" s="159" t="s">
        <v>128</v>
      </c>
      <c r="E114" s="160"/>
      <c r="F114" s="160"/>
      <c r="G114" s="160"/>
      <c r="H114" s="160"/>
      <c r="I114" s="160"/>
      <c r="J114" s="161">
        <f>J541</f>
        <v>0</v>
      </c>
      <c r="K114" s="103"/>
      <c r="L114" s="162"/>
    </row>
    <row r="115" spans="1:31" s="10" customFormat="1" ht="19.95" customHeight="1">
      <c r="B115" s="158"/>
      <c r="C115" s="103"/>
      <c r="D115" s="159" t="s">
        <v>129</v>
      </c>
      <c r="E115" s="160"/>
      <c r="F115" s="160"/>
      <c r="G115" s="160"/>
      <c r="H115" s="160"/>
      <c r="I115" s="160"/>
      <c r="J115" s="161">
        <f>J549</f>
        <v>0</v>
      </c>
      <c r="K115" s="103"/>
      <c r="L115" s="162"/>
    </row>
    <row r="116" spans="1:31" s="10" customFormat="1" ht="19.95" customHeight="1">
      <c r="B116" s="158"/>
      <c r="C116" s="103"/>
      <c r="D116" s="159" t="s">
        <v>130</v>
      </c>
      <c r="E116" s="160"/>
      <c r="F116" s="160"/>
      <c r="G116" s="160"/>
      <c r="H116" s="160"/>
      <c r="I116" s="160"/>
      <c r="J116" s="161">
        <f>J584</f>
        <v>0</v>
      </c>
      <c r="K116" s="103"/>
      <c r="L116" s="162"/>
    </row>
    <row r="117" spans="1:31" s="10" customFormat="1" ht="19.95" customHeight="1">
      <c r="B117" s="158"/>
      <c r="C117" s="103"/>
      <c r="D117" s="159" t="s">
        <v>131</v>
      </c>
      <c r="E117" s="160"/>
      <c r="F117" s="160"/>
      <c r="G117" s="160"/>
      <c r="H117" s="160"/>
      <c r="I117" s="160"/>
      <c r="J117" s="161">
        <f>J618</f>
        <v>0</v>
      </c>
      <c r="K117" s="103"/>
      <c r="L117" s="162"/>
    </row>
    <row r="118" spans="1:31" s="10" customFormat="1" ht="19.95" customHeight="1">
      <c r="B118" s="158"/>
      <c r="C118" s="103"/>
      <c r="D118" s="159" t="s">
        <v>1326</v>
      </c>
      <c r="E118" s="160"/>
      <c r="F118" s="160"/>
      <c r="G118" s="160"/>
      <c r="H118" s="160"/>
      <c r="I118" s="160"/>
      <c r="J118" s="161">
        <f>J633</f>
        <v>0</v>
      </c>
      <c r="K118" s="103"/>
      <c r="L118" s="162"/>
    </row>
    <row r="119" spans="1:31" s="10" customFormat="1" ht="19.95" customHeight="1">
      <c r="B119" s="158"/>
      <c r="C119" s="103"/>
      <c r="D119" s="159" t="s">
        <v>132</v>
      </c>
      <c r="E119" s="160"/>
      <c r="F119" s="160"/>
      <c r="G119" s="160"/>
      <c r="H119" s="160"/>
      <c r="I119" s="160"/>
      <c r="J119" s="161">
        <f>J637</f>
        <v>0</v>
      </c>
      <c r="K119" s="103"/>
      <c r="L119" s="162"/>
    </row>
    <row r="120" spans="1:31" s="2" customFormat="1" ht="21.7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" customHeight="1">
      <c r="A121" s="3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6.9" customHeight="1">
      <c r="A125" s="33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" customHeight="1">
      <c r="A126" s="33"/>
      <c r="B126" s="34"/>
      <c r="C126" s="22" t="s">
        <v>133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17</v>
      </c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287" t="str">
        <f>E7</f>
        <v>Zateplení panelových domů Sušice II - 1.etapa</v>
      </c>
      <c r="F129" s="288"/>
      <c r="G129" s="288"/>
      <c r="H129" s="288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103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275" t="str">
        <f>E9</f>
        <v>02 - SO-05  Dvojsekce, bytový dům č.p. 720, 721, Sušice</v>
      </c>
      <c r="F131" s="286"/>
      <c r="G131" s="286"/>
      <c r="H131" s="286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21</v>
      </c>
      <c r="D133" s="35"/>
      <c r="E133" s="35"/>
      <c r="F133" s="26" t="str">
        <f>F12</f>
        <v>Sušice</v>
      </c>
      <c r="G133" s="35"/>
      <c r="H133" s="35"/>
      <c r="I133" s="28" t="s">
        <v>23</v>
      </c>
      <c r="J133" s="65" t="str">
        <f>IF(J12="","",J12)</f>
        <v>4. 1. 2022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15" customHeight="1">
      <c r="A135" s="33"/>
      <c r="B135" s="34"/>
      <c r="C135" s="28" t="s">
        <v>25</v>
      </c>
      <c r="D135" s="35"/>
      <c r="E135" s="35"/>
      <c r="F135" s="26" t="str">
        <f>E15</f>
        <v>Město Sušice</v>
      </c>
      <c r="G135" s="35"/>
      <c r="H135" s="35"/>
      <c r="I135" s="28" t="s">
        <v>31</v>
      </c>
      <c r="J135" s="31" t="str">
        <f>E21</f>
        <v>Ing. Jan Prášek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15" customHeight="1">
      <c r="A136" s="33"/>
      <c r="B136" s="34"/>
      <c r="C136" s="28" t="s">
        <v>29</v>
      </c>
      <c r="D136" s="35"/>
      <c r="E136" s="35"/>
      <c r="F136" s="26" t="str">
        <f>IF(E18="","",E18)</f>
        <v>Vyplň údaj</v>
      </c>
      <c r="G136" s="35"/>
      <c r="H136" s="35"/>
      <c r="I136" s="28" t="s">
        <v>34</v>
      </c>
      <c r="J136" s="31" t="str">
        <f>E24</f>
        <v>Pavel Hrba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35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63"/>
      <c r="B138" s="164"/>
      <c r="C138" s="165" t="s">
        <v>134</v>
      </c>
      <c r="D138" s="166" t="s">
        <v>63</v>
      </c>
      <c r="E138" s="166" t="s">
        <v>59</v>
      </c>
      <c r="F138" s="166" t="s">
        <v>60</v>
      </c>
      <c r="G138" s="166" t="s">
        <v>135</v>
      </c>
      <c r="H138" s="166" t="s">
        <v>136</v>
      </c>
      <c r="I138" s="166" t="s">
        <v>137</v>
      </c>
      <c r="J138" s="166" t="s">
        <v>107</v>
      </c>
      <c r="K138" s="167" t="s">
        <v>138</v>
      </c>
      <c r="L138" s="168"/>
      <c r="M138" s="74" t="s">
        <v>1</v>
      </c>
      <c r="N138" s="75" t="s">
        <v>42</v>
      </c>
      <c r="O138" s="75" t="s">
        <v>139</v>
      </c>
      <c r="P138" s="75" t="s">
        <v>140</v>
      </c>
      <c r="Q138" s="75" t="s">
        <v>141</v>
      </c>
      <c r="R138" s="75" t="s">
        <v>142</v>
      </c>
      <c r="S138" s="75" t="s">
        <v>143</v>
      </c>
      <c r="T138" s="76" t="s">
        <v>144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</row>
    <row r="139" spans="1:65" s="2" customFormat="1" ht="22.95" customHeight="1">
      <c r="A139" s="33"/>
      <c r="B139" s="34"/>
      <c r="C139" s="81" t="s">
        <v>145</v>
      </c>
      <c r="D139" s="35"/>
      <c r="E139" s="35"/>
      <c r="F139" s="35"/>
      <c r="G139" s="35"/>
      <c r="H139" s="35"/>
      <c r="I139" s="35"/>
      <c r="J139" s="169">
        <f>BK139</f>
        <v>0</v>
      </c>
      <c r="K139" s="35"/>
      <c r="L139" s="38"/>
      <c r="M139" s="77"/>
      <c r="N139" s="170"/>
      <c r="O139" s="78"/>
      <c r="P139" s="171">
        <f>P140+P436</f>
        <v>0</v>
      </c>
      <c r="Q139" s="78"/>
      <c r="R139" s="171">
        <f>R140+R436</f>
        <v>116.36741808000001</v>
      </c>
      <c r="S139" s="78"/>
      <c r="T139" s="172">
        <f>T140+T436</f>
        <v>64.390413699999996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77</v>
      </c>
      <c r="AU139" s="16" t="s">
        <v>109</v>
      </c>
      <c r="BK139" s="173">
        <f>BK140+BK436</f>
        <v>0</v>
      </c>
    </row>
    <row r="140" spans="1:65" s="12" customFormat="1" ht="25.95" customHeight="1">
      <c r="B140" s="174"/>
      <c r="C140" s="175"/>
      <c r="D140" s="176" t="s">
        <v>77</v>
      </c>
      <c r="E140" s="177" t="s">
        <v>146</v>
      </c>
      <c r="F140" s="177" t="s">
        <v>147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P141+P153+P160+P167+P177+P337+P353+P361+P404+P420+P434</f>
        <v>0</v>
      </c>
      <c r="Q140" s="182"/>
      <c r="R140" s="183">
        <f>R141+R153+R160+R167+R177+R337+R353+R361+R404+R420+R434</f>
        <v>103.17823030000001</v>
      </c>
      <c r="S140" s="182"/>
      <c r="T140" s="184">
        <f>T141+T153+T160+T167+T177+T337+T353+T361+T404+T420+T434</f>
        <v>59.514895000000003</v>
      </c>
      <c r="AR140" s="185" t="s">
        <v>8</v>
      </c>
      <c r="AT140" s="186" t="s">
        <v>77</v>
      </c>
      <c r="AU140" s="186" t="s">
        <v>78</v>
      </c>
      <c r="AY140" s="185" t="s">
        <v>148</v>
      </c>
      <c r="BK140" s="187">
        <f>BK141+BK153+BK160+BK167+BK177+BK337+BK353+BK361+BK404+BK420+BK434</f>
        <v>0</v>
      </c>
    </row>
    <row r="141" spans="1:65" s="12" customFormat="1" ht="22.95" customHeight="1">
      <c r="B141" s="174"/>
      <c r="C141" s="175"/>
      <c r="D141" s="176" t="s">
        <v>77</v>
      </c>
      <c r="E141" s="188" t="s">
        <v>8</v>
      </c>
      <c r="F141" s="188" t="s">
        <v>149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SUM(P142:P152)</f>
        <v>0</v>
      </c>
      <c r="Q141" s="182"/>
      <c r="R141" s="183">
        <f>SUM(R142:R152)</f>
        <v>0</v>
      </c>
      <c r="S141" s="182"/>
      <c r="T141" s="184">
        <f>SUM(T142:T152)</f>
        <v>34.880175000000001</v>
      </c>
      <c r="AR141" s="185" t="s">
        <v>8</v>
      </c>
      <c r="AT141" s="186" t="s">
        <v>77</v>
      </c>
      <c r="AU141" s="186" t="s">
        <v>8</v>
      </c>
      <c r="AY141" s="185" t="s">
        <v>148</v>
      </c>
      <c r="BK141" s="187">
        <f>SUM(BK142:BK152)</f>
        <v>0</v>
      </c>
    </row>
    <row r="142" spans="1:65" s="2" customFormat="1" ht="24.15" customHeight="1">
      <c r="A142" s="33"/>
      <c r="B142" s="34"/>
      <c r="C142" s="190" t="s">
        <v>8</v>
      </c>
      <c r="D142" s="190" t="s">
        <v>150</v>
      </c>
      <c r="E142" s="191" t="s">
        <v>151</v>
      </c>
      <c r="F142" s="192" t="s">
        <v>152</v>
      </c>
      <c r="G142" s="193" t="s">
        <v>153</v>
      </c>
      <c r="H142" s="194">
        <v>70.465000000000003</v>
      </c>
      <c r="I142" s="195"/>
      <c r="J142" s="196">
        <f>ROUND(I142*H142,0)</f>
        <v>0</v>
      </c>
      <c r="K142" s="192" t="s">
        <v>154</v>
      </c>
      <c r="L142" s="38"/>
      <c r="M142" s="197" t="s">
        <v>1</v>
      </c>
      <c r="N142" s="198" t="s">
        <v>44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0.255</v>
      </c>
      <c r="T142" s="200">
        <f>S142*H142</f>
        <v>17.968575000000001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155</v>
      </c>
      <c r="AT142" s="201" t="s">
        <v>150</v>
      </c>
      <c r="AU142" s="201" t="s">
        <v>88</v>
      </c>
      <c r="AY142" s="16" t="s">
        <v>148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88</v>
      </c>
      <c r="BK142" s="202">
        <f>ROUND(I142*H142,0)</f>
        <v>0</v>
      </c>
      <c r="BL142" s="16" t="s">
        <v>155</v>
      </c>
      <c r="BM142" s="201" t="s">
        <v>1327</v>
      </c>
    </row>
    <row r="143" spans="1:65" s="13" customFormat="1" ht="30.6">
      <c r="B143" s="203"/>
      <c r="C143" s="204"/>
      <c r="D143" s="205" t="s">
        <v>157</v>
      </c>
      <c r="E143" s="206" t="s">
        <v>1</v>
      </c>
      <c r="F143" s="207" t="s">
        <v>1328</v>
      </c>
      <c r="G143" s="204"/>
      <c r="H143" s="208">
        <v>65.765000000000001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157</v>
      </c>
      <c r="AU143" s="214" t="s">
        <v>88</v>
      </c>
      <c r="AV143" s="13" t="s">
        <v>88</v>
      </c>
      <c r="AW143" s="13" t="s">
        <v>33</v>
      </c>
      <c r="AX143" s="13" t="s">
        <v>78</v>
      </c>
      <c r="AY143" s="214" t="s">
        <v>148</v>
      </c>
    </row>
    <row r="144" spans="1:65" s="13" customFormat="1">
      <c r="B144" s="203"/>
      <c r="C144" s="204"/>
      <c r="D144" s="205" t="s">
        <v>157</v>
      </c>
      <c r="E144" s="206" t="s">
        <v>1</v>
      </c>
      <c r="F144" s="207" t="s">
        <v>1329</v>
      </c>
      <c r="G144" s="204"/>
      <c r="H144" s="208">
        <v>4.7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157</v>
      </c>
      <c r="AU144" s="214" t="s">
        <v>88</v>
      </c>
      <c r="AV144" s="13" t="s">
        <v>88</v>
      </c>
      <c r="AW144" s="13" t="s">
        <v>33</v>
      </c>
      <c r="AX144" s="13" t="s">
        <v>78</v>
      </c>
      <c r="AY144" s="214" t="s">
        <v>148</v>
      </c>
    </row>
    <row r="145" spans="1:65" s="2" customFormat="1" ht="24.15" customHeight="1">
      <c r="A145" s="33"/>
      <c r="B145" s="34"/>
      <c r="C145" s="190" t="s">
        <v>88</v>
      </c>
      <c r="D145" s="190" t="s">
        <v>150</v>
      </c>
      <c r="E145" s="191" t="s">
        <v>159</v>
      </c>
      <c r="F145" s="192" t="s">
        <v>160</v>
      </c>
      <c r="G145" s="193" t="s">
        <v>153</v>
      </c>
      <c r="H145" s="194">
        <v>70.465000000000003</v>
      </c>
      <c r="I145" s="195"/>
      <c r="J145" s="196">
        <f>ROUND(I145*H145,0)</f>
        <v>0</v>
      </c>
      <c r="K145" s="192" t="s">
        <v>154</v>
      </c>
      <c r="L145" s="38"/>
      <c r="M145" s="197" t="s">
        <v>1</v>
      </c>
      <c r="N145" s="198" t="s">
        <v>44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0.24</v>
      </c>
      <c r="T145" s="200">
        <f>S145*H145</f>
        <v>16.9116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155</v>
      </c>
      <c r="AT145" s="201" t="s">
        <v>150</v>
      </c>
      <c r="AU145" s="201" t="s">
        <v>88</v>
      </c>
      <c r="AY145" s="16" t="s">
        <v>148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88</v>
      </c>
      <c r="BK145" s="202">
        <f>ROUND(I145*H145,0)</f>
        <v>0</v>
      </c>
      <c r="BL145" s="16" t="s">
        <v>155</v>
      </c>
      <c r="BM145" s="201" t="s">
        <v>1330</v>
      </c>
    </row>
    <row r="146" spans="1:65" s="2" customFormat="1" ht="24.15" customHeight="1">
      <c r="A146" s="33"/>
      <c r="B146" s="34"/>
      <c r="C146" s="190" t="s">
        <v>162</v>
      </c>
      <c r="D146" s="190" t="s">
        <v>150</v>
      </c>
      <c r="E146" s="191" t="s">
        <v>163</v>
      </c>
      <c r="F146" s="192" t="s">
        <v>164</v>
      </c>
      <c r="G146" s="193" t="s">
        <v>165</v>
      </c>
      <c r="H146" s="194">
        <v>10.57</v>
      </c>
      <c r="I146" s="195"/>
      <c r="J146" s="196">
        <f>ROUND(I146*H146,0)</f>
        <v>0</v>
      </c>
      <c r="K146" s="192" t="s">
        <v>154</v>
      </c>
      <c r="L146" s="38"/>
      <c r="M146" s="197" t="s">
        <v>1</v>
      </c>
      <c r="N146" s="198" t="s">
        <v>44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155</v>
      </c>
      <c r="AT146" s="201" t="s">
        <v>150</v>
      </c>
      <c r="AU146" s="201" t="s">
        <v>88</v>
      </c>
      <c r="AY146" s="16" t="s">
        <v>148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88</v>
      </c>
      <c r="BK146" s="202">
        <f>ROUND(I146*H146,0)</f>
        <v>0</v>
      </c>
      <c r="BL146" s="16" t="s">
        <v>155</v>
      </c>
      <c r="BM146" s="201" t="s">
        <v>1331</v>
      </c>
    </row>
    <row r="147" spans="1:65" s="13" customFormat="1">
      <c r="B147" s="203"/>
      <c r="C147" s="204"/>
      <c r="D147" s="205" t="s">
        <v>157</v>
      </c>
      <c r="E147" s="206" t="s">
        <v>1</v>
      </c>
      <c r="F147" s="207" t="s">
        <v>1332</v>
      </c>
      <c r="G147" s="204"/>
      <c r="H147" s="208">
        <v>10.57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157</v>
      </c>
      <c r="AU147" s="214" t="s">
        <v>88</v>
      </c>
      <c r="AV147" s="13" t="s">
        <v>88</v>
      </c>
      <c r="AW147" s="13" t="s">
        <v>33</v>
      </c>
      <c r="AX147" s="13" t="s">
        <v>78</v>
      </c>
      <c r="AY147" s="214" t="s">
        <v>148</v>
      </c>
    </row>
    <row r="148" spans="1:65" s="2" customFormat="1" ht="37.950000000000003" customHeight="1">
      <c r="A148" s="33"/>
      <c r="B148" s="34"/>
      <c r="C148" s="190" t="s">
        <v>155</v>
      </c>
      <c r="D148" s="190" t="s">
        <v>150</v>
      </c>
      <c r="E148" s="191" t="s">
        <v>168</v>
      </c>
      <c r="F148" s="192" t="s">
        <v>169</v>
      </c>
      <c r="G148" s="193" t="s">
        <v>165</v>
      </c>
      <c r="H148" s="194">
        <v>10.57</v>
      </c>
      <c r="I148" s="195"/>
      <c r="J148" s="196">
        <f>ROUND(I148*H148,0)</f>
        <v>0</v>
      </c>
      <c r="K148" s="192" t="s">
        <v>154</v>
      </c>
      <c r="L148" s="38"/>
      <c r="M148" s="197" t="s">
        <v>1</v>
      </c>
      <c r="N148" s="198" t="s">
        <v>44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155</v>
      </c>
      <c r="AT148" s="201" t="s">
        <v>150</v>
      </c>
      <c r="AU148" s="201" t="s">
        <v>88</v>
      </c>
      <c r="AY148" s="16" t="s">
        <v>148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88</v>
      </c>
      <c r="BK148" s="202">
        <f>ROUND(I148*H148,0)</f>
        <v>0</v>
      </c>
      <c r="BL148" s="16" t="s">
        <v>155</v>
      </c>
      <c r="BM148" s="201" t="s">
        <v>1333</v>
      </c>
    </row>
    <row r="149" spans="1:65" s="2" customFormat="1" ht="33" customHeight="1">
      <c r="A149" s="33"/>
      <c r="B149" s="34"/>
      <c r="C149" s="190" t="s">
        <v>171</v>
      </c>
      <c r="D149" s="190" t="s">
        <v>150</v>
      </c>
      <c r="E149" s="191" t="s">
        <v>176</v>
      </c>
      <c r="F149" s="192" t="s">
        <v>177</v>
      </c>
      <c r="G149" s="193" t="s">
        <v>178</v>
      </c>
      <c r="H149" s="194">
        <v>18.498000000000001</v>
      </c>
      <c r="I149" s="195"/>
      <c r="J149" s="196">
        <f>ROUND(I149*H149,0)</f>
        <v>0</v>
      </c>
      <c r="K149" s="192" t="s">
        <v>154</v>
      </c>
      <c r="L149" s="38"/>
      <c r="M149" s="197" t="s">
        <v>1</v>
      </c>
      <c r="N149" s="198" t="s">
        <v>44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155</v>
      </c>
      <c r="AT149" s="201" t="s">
        <v>150</v>
      </c>
      <c r="AU149" s="201" t="s">
        <v>88</v>
      </c>
      <c r="AY149" s="16" t="s">
        <v>148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88</v>
      </c>
      <c r="BK149" s="202">
        <f>ROUND(I149*H149,0)</f>
        <v>0</v>
      </c>
      <c r="BL149" s="16" t="s">
        <v>155</v>
      </c>
      <c r="BM149" s="201" t="s">
        <v>1334</v>
      </c>
    </row>
    <row r="150" spans="1:65" s="13" customFormat="1">
      <c r="B150" s="203"/>
      <c r="C150" s="204"/>
      <c r="D150" s="205" t="s">
        <v>157</v>
      </c>
      <c r="E150" s="206" t="s">
        <v>1</v>
      </c>
      <c r="F150" s="207" t="s">
        <v>1335</v>
      </c>
      <c r="G150" s="204"/>
      <c r="H150" s="208">
        <v>18.498000000000001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157</v>
      </c>
      <c r="AU150" s="214" t="s">
        <v>88</v>
      </c>
      <c r="AV150" s="13" t="s">
        <v>88</v>
      </c>
      <c r="AW150" s="13" t="s">
        <v>33</v>
      </c>
      <c r="AX150" s="13" t="s">
        <v>78</v>
      </c>
      <c r="AY150" s="214" t="s">
        <v>148</v>
      </c>
    </row>
    <row r="151" spans="1:65" s="2" customFormat="1" ht="16.5" customHeight="1">
      <c r="A151" s="33"/>
      <c r="B151" s="34"/>
      <c r="C151" s="190" t="s">
        <v>175</v>
      </c>
      <c r="D151" s="190" t="s">
        <v>150</v>
      </c>
      <c r="E151" s="191" t="s">
        <v>172</v>
      </c>
      <c r="F151" s="192" t="s">
        <v>173</v>
      </c>
      <c r="G151" s="193" t="s">
        <v>165</v>
      </c>
      <c r="H151" s="194">
        <v>10.57</v>
      </c>
      <c r="I151" s="195"/>
      <c r="J151" s="196">
        <f>ROUND(I151*H151,0)</f>
        <v>0</v>
      </c>
      <c r="K151" s="192" t="s">
        <v>154</v>
      </c>
      <c r="L151" s="38"/>
      <c r="M151" s="197" t="s">
        <v>1</v>
      </c>
      <c r="N151" s="198" t="s">
        <v>44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155</v>
      </c>
      <c r="AT151" s="201" t="s">
        <v>150</v>
      </c>
      <c r="AU151" s="201" t="s">
        <v>88</v>
      </c>
      <c r="AY151" s="16" t="s">
        <v>148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88</v>
      </c>
      <c r="BK151" s="202">
        <f>ROUND(I151*H151,0)</f>
        <v>0</v>
      </c>
      <c r="BL151" s="16" t="s">
        <v>155</v>
      </c>
      <c r="BM151" s="201" t="s">
        <v>1336</v>
      </c>
    </row>
    <row r="152" spans="1:65" s="2" customFormat="1" ht="24.15" customHeight="1">
      <c r="A152" s="33"/>
      <c r="B152" s="34"/>
      <c r="C152" s="190" t="s">
        <v>181</v>
      </c>
      <c r="D152" s="190" t="s">
        <v>150</v>
      </c>
      <c r="E152" s="191" t="s">
        <v>182</v>
      </c>
      <c r="F152" s="192" t="s">
        <v>183</v>
      </c>
      <c r="G152" s="193" t="s">
        <v>153</v>
      </c>
      <c r="H152" s="194">
        <v>70.424999999999997</v>
      </c>
      <c r="I152" s="195"/>
      <c r="J152" s="196">
        <f>ROUND(I152*H152,0)</f>
        <v>0</v>
      </c>
      <c r="K152" s="192" t="s">
        <v>154</v>
      </c>
      <c r="L152" s="38"/>
      <c r="M152" s="197" t="s">
        <v>1</v>
      </c>
      <c r="N152" s="198" t="s">
        <v>44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155</v>
      </c>
      <c r="AT152" s="201" t="s">
        <v>150</v>
      </c>
      <c r="AU152" s="201" t="s">
        <v>88</v>
      </c>
      <c r="AY152" s="16" t="s">
        <v>148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88</v>
      </c>
      <c r="BK152" s="202">
        <f>ROUND(I152*H152,0)</f>
        <v>0</v>
      </c>
      <c r="BL152" s="16" t="s">
        <v>155</v>
      </c>
      <c r="BM152" s="201" t="s">
        <v>1337</v>
      </c>
    </row>
    <row r="153" spans="1:65" s="12" customFormat="1" ht="22.95" customHeight="1">
      <c r="B153" s="174"/>
      <c r="C153" s="175"/>
      <c r="D153" s="176" t="s">
        <v>77</v>
      </c>
      <c r="E153" s="188" t="s">
        <v>162</v>
      </c>
      <c r="F153" s="188" t="s">
        <v>185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SUM(P154:P159)</f>
        <v>0</v>
      </c>
      <c r="Q153" s="182"/>
      <c r="R153" s="183">
        <f>SUM(R154:R159)</f>
        <v>13.760933000000001</v>
      </c>
      <c r="S153" s="182"/>
      <c r="T153" s="184">
        <f>SUM(T154:T159)</f>
        <v>0</v>
      </c>
      <c r="AR153" s="185" t="s">
        <v>8</v>
      </c>
      <c r="AT153" s="186" t="s">
        <v>77</v>
      </c>
      <c r="AU153" s="186" t="s">
        <v>8</v>
      </c>
      <c r="AY153" s="185" t="s">
        <v>148</v>
      </c>
      <c r="BK153" s="187">
        <f>SUM(BK154:BK159)</f>
        <v>0</v>
      </c>
    </row>
    <row r="154" spans="1:65" s="2" customFormat="1" ht="33" customHeight="1">
      <c r="A154" s="33"/>
      <c r="B154" s="34"/>
      <c r="C154" s="190" t="s">
        <v>186</v>
      </c>
      <c r="D154" s="190" t="s">
        <v>150</v>
      </c>
      <c r="E154" s="191" t="s">
        <v>187</v>
      </c>
      <c r="F154" s="192" t="s">
        <v>188</v>
      </c>
      <c r="G154" s="193" t="s">
        <v>165</v>
      </c>
      <c r="H154" s="194">
        <v>9.3000000000000007</v>
      </c>
      <c r="I154" s="195"/>
      <c r="J154" s="196">
        <f>ROUND(I154*H154,0)</f>
        <v>0</v>
      </c>
      <c r="K154" s="192" t="s">
        <v>154</v>
      </c>
      <c r="L154" s="38"/>
      <c r="M154" s="197" t="s">
        <v>1</v>
      </c>
      <c r="N154" s="198" t="s">
        <v>44</v>
      </c>
      <c r="O154" s="70"/>
      <c r="P154" s="199">
        <f>O154*H154</f>
        <v>0</v>
      </c>
      <c r="Q154" s="199">
        <v>1.3271500000000001</v>
      </c>
      <c r="R154" s="199">
        <f>Q154*H154</f>
        <v>12.342495000000001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155</v>
      </c>
      <c r="AT154" s="201" t="s">
        <v>150</v>
      </c>
      <c r="AU154" s="201" t="s">
        <v>88</v>
      </c>
      <c r="AY154" s="16" t="s">
        <v>148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88</v>
      </c>
      <c r="BK154" s="202">
        <f>ROUND(I154*H154,0)</f>
        <v>0</v>
      </c>
      <c r="BL154" s="16" t="s">
        <v>155</v>
      </c>
      <c r="BM154" s="201" t="s">
        <v>1338</v>
      </c>
    </row>
    <row r="155" spans="1:65" s="13" customFormat="1">
      <c r="B155" s="203"/>
      <c r="C155" s="204"/>
      <c r="D155" s="205" t="s">
        <v>157</v>
      </c>
      <c r="E155" s="206" t="s">
        <v>1</v>
      </c>
      <c r="F155" s="207" t="s">
        <v>1339</v>
      </c>
      <c r="G155" s="204"/>
      <c r="H155" s="208">
        <v>9.3000000000000007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157</v>
      </c>
      <c r="AU155" s="214" t="s">
        <v>88</v>
      </c>
      <c r="AV155" s="13" t="s">
        <v>88</v>
      </c>
      <c r="AW155" s="13" t="s">
        <v>33</v>
      </c>
      <c r="AX155" s="13" t="s">
        <v>78</v>
      </c>
      <c r="AY155" s="214" t="s">
        <v>148</v>
      </c>
    </row>
    <row r="156" spans="1:65" s="2" customFormat="1" ht="33" customHeight="1">
      <c r="A156" s="33"/>
      <c r="B156" s="34"/>
      <c r="C156" s="190" t="s">
        <v>191</v>
      </c>
      <c r="D156" s="190" t="s">
        <v>150</v>
      </c>
      <c r="E156" s="191" t="s">
        <v>192</v>
      </c>
      <c r="F156" s="192" t="s">
        <v>193</v>
      </c>
      <c r="G156" s="193" t="s">
        <v>153</v>
      </c>
      <c r="H156" s="194">
        <v>7.95</v>
      </c>
      <c r="I156" s="195"/>
      <c r="J156" s="196">
        <f>ROUND(I156*H156,0)</f>
        <v>0</v>
      </c>
      <c r="K156" s="192" t="s">
        <v>154</v>
      </c>
      <c r="L156" s="38"/>
      <c r="M156" s="197" t="s">
        <v>1</v>
      </c>
      <c r="N156" s="198" t="s">
        <v>44</v>
      </c>
      <c r="O156" s="70"/>
      <c r="P156" s="199">
        <f>O156*H156</f>
        <v>0</v>
      </c>
      <c r="Q156" s="199">
        <v>0.17763999999999999</v>
      </c>
      <c r="R156" s="199">
        <f>Q156*H156</f>
        <v>1.4122379999999999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155</v>
      </c>
      <c r="AT156" s="201" t="s">
        <v>150</v>
      </c>
      <c r="AU156" s="201" t="s">
        <v>88</v>
      </c>
      <c r="AY156" s="16" t="s">
        <v>148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88</v>
      </c>
      <c r="BK156" s="202">
        <f>ROUND(I156*H156,0)</f>
        <v>0</v>
      </c>
      <c r="BL156" s="16" t="s">
        <v>155</v>
      </c>
      <c r="BM156" s="201" t="s">
        <v>1340</v>
      </c>
    </row>
    <row r="157" spans="1:65" s="13" customFormat="1">
      <c r="B157" s="203"/>
      <c r="C157" s="204"/>
      <c r="D157" s="205" t="s">
        <v>157</v>
      </c>
      <c r="E157" s="206" t="s">
        <v>1</v>
      </c>
      <c r="F157" s="207" t="s">
        <v>195</v>
      </c>
      <c r="G157" s="204"/>
      <c r="H157" s="208">
        <v>7.95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157</v>
      </c>
      <c r="AU157" s="214" t="s">
        <v>88</v>
      </c>
      <c r="AV157" s="13" t="s">
        <v>88</v>
      </c>
      <c r="AW157" s="13" t="s">
        <v>33</v>
      </c>
      <c r="AX157" s="13" t="s">
        <v>78</v>
      </c>
      <c r="AY157" s="214" t="s">
        <v>148</v>
      </c>
    </row>
    <row r="158" spans="1:65" s="2" customFormat="1" ht="24.15" customHeight="1">
      <c r="A158" s="33"/>
      <c r="B158" s="34"/>
      <c r="C158" s="190" t="s">
        <v>196</v>
      </c>
      <c r="D158" s="190" t="s">
        <v>150</v>
      </c>
      <c r="E158" s="191" t="s">
        <v>197</v>
      </c>
      <c r="F158" s="192" t="s">
        <v>198</v>
      </c>
      <c r="G158" s="193" t="s">
        <v>199</v>
      </c>
      <c r="H158" s="194">
        <v>31</v>
      </c>
      <c r="I158" s="195"/>
      <c r="J158" s="196">
        <f>ROUND(I158*H158,0)</f>
        <v>0</v>
      </c>
      <c r="K158" s="192" t="s">
        <v>154</v>
      </c>
      <c r="L158" s="38"/>
      <c r="M158" s="197" t="s">
        <v>1</v>
      </c>
      <c r="N158" s="198" t="s">
        <v>44</v>
      </c>
      <c r="O158" s="70"/>
      <c r="P158" s="199">
        <f>O158*H158</f>
        <v>0</v>
      </c>
      <c r="Q158" s="199">
        <v>2.0000000000000001E-4</v>
      </c>
      <c r="R158" s="199">
        <f>Q158*H158</f>
        <v>6.2000000000000006E-3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155</v>
      </c>
      <c r="AT158" s="201" t="s">
        <v>150</v>
      </c>
      <c r="AU158" s="201" t="s">
        <v>88</v>
      </c>
      <c r="AY158" s="16" t="s">
        <v>148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88</v>
      </c>
      <c r="BK158" s="202">
        <f>ROUND(I158*H158,0)</f>
        <v>0</v>
      </c>
      <c r="BL158" s="16" t="s">
        <v>155</v>
      </c>
      <c r="BM158" s="201" t="s">
        <v>1341</v>
      </c>
    </row>
    <row r="159" spans="1:65" s="13" customFormat="1">
      <c r="B159" s="203"/>
      <c r="C159" s="204"/>
      <c r="D159" s="205" t="s">
        <v>157</v>
      </c>
      <c r="E159" s="206" t="s">
        <v>1</v>
      </c>
      <c r="F159" s="207" t="s">
        <v>1342</v>
      </c>
      <c r="G159" s="204"/>
      <c r="H159" s="208">
        <v>31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157</v>
      </c>
      <c r="AU159" s="214" t="s">
        <v>88</v>
      </c>
      <c r="AV159" s="13" t="s">
        <v>88</v>
      </c>
      <c r="AW159" s="13" t="s">
        <v>33</v>
      </c>
      <c r="AX159" s="13" t="s">
        <v>78</v>
      </c>
      <c r="AY159" s="214" t="s">
        <v>148</v>
      </c>
    </row>
    <row r="160" spans="1:65" s="12" customFormat="1" ht="22.95" customHeight="1">
      <c r="B160" s="174"/>
      <c r="C160" s="175"/>
      <c r="D160" s="176" t="s">
        <v>77</v>
      </c>
      <c r="E160" s="188" t="s">
        <v>155</v>
      </c>
      <c r="F160" s="188" t="s">
        <v>202</v>
      </c>
      <c r="G160" s="175"/>
      <c r="H160" s="175"/>
      <c r="I160" s="178"/>
      <c r="J160" s="189">
        <f>BK160</f>
        <v>0</v>
      </c>
      <c r="K160" s="175"/>
      <c r="L160" s="180"/>
      <c r="M160" s="181"/>
      <c r="N160" s="182"/>
      <c r="O160" s="182"/>
      <c r="P160" s="183">
        <f>SUM(P161:P166)</f>
        <v>0</v>
      </c>
      <c r="Q160" s="182"/>
      <c r="R160" s="183">
        <f>SUM(R161:R166)</f>
        <v>0</v>
      </c>
      <c r="S160" s="182"/>
      <c r="T160" s="184">
        <f>SUM(T161:T166)</f>
        <v>0</v>
      </c>
      <c r="AR160" s="185" t="s">
        <v>8</v>
      </c>
      <c r="AT160" s="186" t="s">
        <v>77</v>
      </c>
      <c r="AU160" s="186" t="s">
        <v>8</v>
      </c>
      <c r="AY160" s="185" t="s">
        <v>148</v>
      </c>
      <c r="BK160" s="187">
        <f>SUM(BK161:BK166)</f>
        <v>0</v>
      </c>
    </row>
    <row r="161" spans="1:65" s="2" customFormat="1" ht="33" customHeight="1">
      <c r="A161" s="33"/>
      <c r="B161" s="34"/>
      <c r="C161" s="190" t="s">
        <v>203</v>
      </c>
      <c r="D161" s="190" t="s">
        <v>150</v>
      </c>
      <c r="E161" s="191" t="s">
        <v>204</v>
      </c>
      <c r="F161" s="192" t="s">
        <v>205</v>
      </c>
      <c r="G161" s="193" t="s">
        <v>153</v>
      </c>
      <c r="H161" s="194">
        <v>70.465000000000003</v>
      </c>
      <c r="I161" s="195"/>
      <c r="J161" s="196">
        <f>ROUND(I161*H161,0)</f>
        <v>0</v>
      </c>
      <c r="K161" s="192" t="s">
        <v>154</v>
      </c>
      <c r="L161" s="38"/>
      <c r="M161" s="197" t="s">
        <v>1</v>
      </c>
      <c r="N161" s="198" t="s">
        <v>44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155</v>
      </c>
      <c r="AT161" s="201" t="s">
        <v>150</v>
      </c>
      <c r="AU161" s="201" t="s">
        <v>88</v>
      </c>
      <c r="AY161" s="16" t="s">
        <v>148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88</v>
      </c>
      <c r="BK161" s="202">
        <f>ROUND(I161*H161,0)</f>
        <v>0</v>
      </c>
      <c r="BL161" s="16" t="s">
        <v>155</v>
      </c>
      <c r="BM161" s="201" t="s">
        <v>1343</v>
      </c>
    </row>
    <row r="162" spans="1:65" s="13" customFormat="1" ht="30.6">
      <c r="B162" s="203"/>
      <c r="C162" s="204"/>
      <c r="D162" s="205" t="s">
        <v>157</v>
      </c>
      <c r="E162" s="206" t="s">
        <v>1</v>
      </c>
      <c r="F162" s="207" t="s">
        <v>1328</v>
      </c>
      <c r="G162" s="204"/>
      <c r="H162" s="208">
        <v>65.765000000000001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157</v>
      </c>
      <c r="AU162" s="214" t="s">
        <v>88</v>
      </c>
      <c r="AV162" s="13" t="s">
        <v>88</v>
      </c>
      <c r="AW162" s="13" t="s">
        <v>33</v>
      </c>
      <c r="AX162" s="13" t="s">
        <v>78</v>
      </c>
      <c r="AY162" s="214" t="s">
        <v>148</v>
      </c>
    </row>
    <row r="163" spans="1:65" s="13" customFormat="1">
      <c r="B163" s="203"/>
      <c r="C163" s="204"/>
      <c r="D163" s="205" t="s">
        <v>157</v>
      </c>
      <c r="E163" s="206" t="s">
        <v>1</v>
      </c>
      <c r="F163" s="207" t="s">
        <v>1329</v>
      </c>
      <c r="G163" s="204"/>
      <c r="H163" s="208">
        <v>4.7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157</v>
      </c>
      <c r="AU163" s="214" t="s">
        <v>88</v>
      </c>
      <c r="AV163" s="13" t="s">
        <v>88</v>
      </c>
      <c r="AW163" s="13" t="s">
        <v>33</v>
      </c>
      <c r="AX163" s="13" t="s">
        <v>78</v>
      </c>
      <c r="AY163" s="214" t="s">
        <v>148</v>
      </c>
    </row>
    <row r="164" spans="1:65" s="2" customFormat="1" ht="33" customHeight="1">
      <c r="A164" s="33"/>
      <c r="B164" s="34"/>
      <c r="C164" s="190" t="s">
        <v>207</v>
      </c>
      <c r="D164" s="190" t="s">
        <v>150</v>
      </c>
      <c r="E164" s="191" t="s">
        <v>208</v>
      </c>
      <c r="F164" s="192" t="s">
        <v>209</v>
      </c>
      <c r="G164" s="193" t="s">
        <v>153</v>
      </c>
      <c r="H164" s="194">
        <v>70.465000000000003</v>
      </c>
      <c r="I164" s="195"/>
      <c r="J164" s="196">
        <f>ROUND(I164*H164,0)</f>
        <v>0</v>
      </c>
      <c r="K164" s="192" t="s">
        <v>154</v>
      </c>
      <c r="L164" s="38"/>
      <c r="M164" s="197" t="s">
        <v>1</v>
      </c>
      <c r="N164" s="198" t="s">
        <v>44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155</v>
      </c>
      <c r="AT164" s="201" t="s">
        <v>150</v>
      </c>
      <c r="AU164" s="201" t="s">
        <v>88</v>
      </c>
      <c r="AY164" s="16" t="s">
        <v>148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88</v>
      </c>
      <c r="BK164" s="202">
        <f>ROUND(I164*H164,0)</f>
        <v>0</v>
      </c>
      <c r="BL164" s="16" t="s">
        <v>155</v>
      </c>
      <c r="BM164" s="201" t="s">
        <v>1344</v>
      </c>
    </row>
    <row r="165" spans="1:65" s="2" customFormat="1" ht="24.15" customHeight="1">
      <c r="A165" s="33"/>
      <c r="B165" s="34"/>
      <c r="C165" s="190" t="s">
        <v>211</v>
      </c>
      <c r="D165" s="190" t="s">
        <v>150</v>
      </c>
      <c r="E165" s="191" t="s">
        <v>212</v>
      </c>
      <c r="F165" s="192" t="s">
        <v>213</v>
      </c>
      <c r="G165" s="193" t="s">
        <v>153</v>
      </c>
      <c r="H165" s="194">
        <v>352.32499999999999</v>
      </c>
      <c r="I165" s="195"/>
      <c r="J165" s="196">
        <f>ROUND(I165*H165,0)</f>
        <v>0</v>
      </c>
      <c r="K165" s="192" t="s">
        <v>154</v>
      </c>
      <c r="L165" s="38"/>
      <c r="M165" s="197" t="s">
        <v>1</v>
      </c>
      <c r="N165" s="198" t="s">
        <v>44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155</v>
      </c>
      <c r="AT165" s="201" t="s">
        <v>150</v>
      </c>
      <c r="AU165" s="201" t="s">
        <v>88</v>
      </c>
      <c r="AY165" s="16" t="s">
        <v>148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88</v>
      </c>
      <c r="BK165" s="202">
        <f>ROUND(I165*H165,0)</f>
        <v>0</v>
      </c>
      <c r="BL165" s="16" t="s">
        <v>155</v>
      </c>
      <c r="BM165" s="201" t="s">
        <v>1345</v>
      </c>
    </row>
    <row r="166" spans="1:65" s="13" customFormat="1">
      <c r="B166" s="203"/>
      <c r="C166" s="204"/>
      <c r="D166" s="205" t="s">
        <v>157</v>
      </c>
      <c r="E166" s="206" t="s">
        <v>1</v>
      </c>
      <c r="F166" s="207" t="s">
        <v>1346</v>
      </c>
      <c r="G166" s="204"/>
      <c r="H166" s="208">
        <v>352.32499999999999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157</v>
      </c>
      <c r="AU166" s="214" t="s">
        <v>88</v>
      </c>
      <c r="AV166" s="13" t="s">
        <v>88</v>
      </c>
      <c r="AW166" s="13" t="s">
        <v>33</v>
      </c>
      <c r="AX166" s="13" t="s">
        <v>78</v>
      </c>
      <c r="AY166" s="214" t="s">
        <v>148</v>
      </c>
    </row>
    <row r="167" spans="1:65" s="12" customFormat="1" ht="22.95" customHeight="1">
      <c r="B167" s="174"/>
      <c r="C167" s="175"/>
      <c r="D167" s="176" t="s">
        <v>77</v>
      </c>
      <c r="E167" s="188" t="s">
        <v>216</v>
      </c>
      <c r="F167" s="188" t="s">
        <v>217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SUM(P168:P176)</f>
        <v>0</v>
      </c>
      <c r="Q167" s="182"/>
      <c r="R167" s="183">
        <f>SUM(R168:R176)</f>
        <v>0.66287099999999999</v>
      </c>
      <c r="S167" s="182"/>
      <c r="T167" s="184">
        <f>SUM(T168:T176)</f>
        <v>0</v>
      </c>
      <c r="AR167" s="185" t="s">
        <v>8</v>
      </c>
      <c r="AT167" s="186" t="s">
        <v>77</v>
      </c>
      <c r="AU167" s="186" t="s">
        <v>8</v>
      </c>
      <c r="AY167" s="185" t="s">
        <v>148</v>
      </c>
      <c r="BK167" s="187">
        <f>SUM(BK168:BK176)</f>
        <v>0</v>
      </c>
    </row>
    <row r="168" spans="1:65" s="2" customFormat="1" ht="24.15" customHeight="1">
      <c r="A168" s="33"/>
      <c r="B168" s="34"/>
      <c r="C168" s="190" t="s">
        <v>218</v>
      </c>
      <c r="D168" s="190" t="s">
        <v>150</v>
      </c>
      <c r="E168" s="191" t="s">
        <v>219</v>
      </c>
      <c r="F168" s="192" t="s">
        <v>220</v>
      </c>
      <c r="G168" s="193" t="s">
        <v>153</v>
      </c>
      <c r="H168" s="194">
        <v>37.9</v>
      </c>
      <c r="I168" s="195"/>
      <c r="J168" s="196">
        <f>ROUND(I168*H168,0)</f>
        <v>0</v>
      </c>
      <c r="K168" s="192" t="s">
        <v>154</v>
      </c>
      <c r="L168" s="38"/>
      <c r="M168" s="197" t="s">
        <v>1</v>
      </c>
      <c r="N168" s="198" t="s">
        <v>44</v>
      </c>
      <c r="O168" s="70"/>
      <c r="P168" s="199">
        <f>O168*H168</f>
        <v>0</v>
      </c>
      <c r="Q168" s="199">
        <v>4.3800000000000002E-3</v>
      </c>
      <c r="R168" s="199">
        <f>Q168*H168</f>
        <v>0.16600200000000001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155</v>
      </c>
      <c r="AT168" s="201" t="s">
        <v>150</v>
      </c>
      <c r="AU168" s="201" t="s">
        <v>88</v>
      </c>
      <c r="AY168" s="16" t="s">
        <v>148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88</v>
      </c>
      <c r="BK168" s="202">
        <f>ROUND(I168*H168,0)</f>
        <v>0</v>
      </c>
      <c r="BL168" s="16" t="s">
        <v>155</v>
      </c>
      <c r="BM168" s="201" t="s">
        <v>1347</v>
      </c>
    </row>
    <row r="169" spans="1:65" s="13" customFormat="1">
      <c r="B169" s="203"/>
      <c r="C169" s="204"/>
      <c r="D169" s="205" t="s">
        <v>157</v>
      </c>
      <c r="E169" s="206" t="s">
        <v>1</v>
      </c>
      <c r="F169" s="207" t="s">
        <v>1348</v>
      </c>
      <c r="G169" s="204"/>
      <c r="H169" s="208">
        <v>37.9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157</v>
      </c>
      <c r="AU169" s="214" t="s">
        <v>88</v>
      </c>
      <c r="AV169" s="13" t="s">
        <v>88</v>
      </c>
      <c r="AW169" s="13" t="s">
        <v>33</v>
      </c>
      <c r="AX169" s="13" t="s">
        <v>78</v>
      </c>
      <c r="AY169" s="214" t="s">
        <v>148</v>
      </c>
    </row>
    <row r="170" spans="1:65" s="2" customFormat="1" ht="24.15" customHeight="1">
      <c r="A170" s="33"/>
      <c r="B170" s="34"/>
      <c r="C170" s="190" t="s">
        <v>9</v>
      </c>
      <c r="D170" s="190" t="s">
        <v>150</v>
      </c>
      <c r="E170" s="191" t="s">
        <v>223</v>
      </c>
      <c r="F170" s="192" t="s">
        <v>224</v>
      </c>
      <c r="G170" s="193" t="s">
        <v>153</v>
      </c>
      <c r="H170" s="194">
        <v>37.9</v>
      </c>
      <c r="I170" s="195"/>
      <c r="J170" s="196">
        <f>ROUND(I170*H170,0)</f>
        <v>0</v>
      </c>
      <c r="K170" s="192" t="s">
        <v>154</v>
      </c>
      <c r="L170" s="38"/>
      <c r="M170" s="197" t="s">
        <v>1</v>
      </c>
      <c r="N170" s="198" t="s">
        <v>44</v>
      </c>
      <c r="O170" s="70"/>
      <c r="P170" s="199">
        <f>O170*H170</f>
        <v>0</v>
      </c>
      <c r="Q170" s="199">
        <v>6.5599999999999999E-3</v>
      </c>
      <c r="R170" s="199">
        <f>Q170*H170</f>
        <v>0.24862399999999998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155</v>
      </c>
      <c r="AT170" s="201" t="s">
        <v>150</v>
      </c>
      <c r="AU170" s="201" t="s">
        <v>88</v>
      </c>
      <c r="AY170" s="16" t="s">
        <v>148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88</v>
      </c>
      <c r="BK170" s="202">
        <f>ROUND(I170*H170,0)</f>
        <v>0</v>
      </c>
      <c r="BL170" s="16" t="s">
        <v>155</v>
      </c>
      <c r="BM170" s="201" t="s">
        <v>1349</v>
      </c>
    </row>
    <row r="171" spans="1:65" s="2" customFormat="1" ht="33" customHeight="1">
      <c r="A171" s="33"/>
      <c r="B171" s="34"/>
      <c r="C171" s="190" t="s">
        <v>226</v>
      </c>
      <c r="D171" s="190" t="s">
        <v>150</v>
      </c>
      <c r="E171" s="191" t="s">
        <v>227</v>
      </c>
      <c r="F171" s="192" t="s">
        <v>228</v>
      </c>
      <c r="G171" s="193" t="s">
        <v>153</v>
      </c>
      <c r="H171" s="194">
        <v>189.5</v>
      </c>
      <c r="I171" s="195"/>
      <c r="J171" s="196">
        <f>ROUND(I171*H171,0)</f>
        <v>0</v>
      </c>
      <c r="K171" s="192" t="s">
        <v>154</v>
      </c>
      <c r="L171" s="38"/>
      <c r="M171" s="197" t="s">
        <v>1</v>
      </c>
      <c r="N171" s="198" t="s">
        <v>44</v>
      </c>
      <c r="O171" s="70"/>
      <c r="P171" s="199">
        <f>O171*H171</f>
        <v>0</v>
      </c>
      <c r="Q171" s="199">
        <v>1.31E-3</v>
      </c>
      <c r="R171" s="199">
        <f>Q171*H171</f>
        <v>0.24824499999999999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155</v>
      </c>
      <c r="AT171" s="201" t="s">
        <v>150</v>
      </c>
      <c r="AU171" s="201" t="s">
        <v>88</v>
      </c>
      <c r="AY171" s="16" t="s">
        <v>148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88</v>
      </c>
      <c r="BK171" s="202">
        <f>ROUND(I171*H171,0)</f>
        <v>0</v>
      </c>
      <c r="BL171" s="16" t="s">
        <v>155</v>
      </c>
      <c r="BM171" s="201" t="s">
        <v>1350</v>
      </c>
    </row>
    <row r="172" spans="1:65" s="13" customFormat="1">
      <c r="B172" s="203"/>
      <c r="C172" s="204"/>
      <c r="D172" s="205" t="s">
        <v>157</v>
      </c>
      <c r="E172" s="206" t="s">
        <v>1</v>
      </c>
      <c r="F172" s="207" t="s">
        <v>1351</v>
      </c>
      <c r="G172" s="204"/>
      <c r="H172" s="208">
        <v>189.5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157</v>
      </c>
      <c r="AU172" s="214" t="s">
        <v>88</v>
      </c>
      <c r="AV172" s="13" t="s">
        <v>88</v>
      </c>
      <c r="AW172" s="13" t="s">
        <v>33</v>
      </c>
      <c r="AX172" s="13" t="s">
        <v>78</v>
      </c>
      <c r="AY172" s="214" t="s">
        <v>148</v>
      </c>
    </row>
    <row r="173" spans="1:65" s="2" customFormat="1" ht="16.5" customHeight="1">
      <c r="A173" s="33"/>
      <c r="B173" s="34"/>
      <c r="C173" s="190" t="s">
        <v>231</v>
      </c>
      <c r="D173" s="190" t="s">
        <v>150</v>
      </c>
      <c r="E173" s="191" t="s">
        <v>232</v>
      </c>
      <c r="F173" s="192" t="s">
        <v>233</v>
      </c>
      <c r="G173" s="193" t="s">
        <v>153</v>
      </c>
      <c r="H173" s="194">
        <v>37.950000000000003</v>
      </c>
      <c r="I173" s="195"/>
      <c r="J173" s="196">
        <f>ROUND(I173*H173,0)</f>
        <v>0</v>
      </c>
      <c r="K173" s="192" t="s">
        <v>154</v>
      </c>
      <c r="L173" s="38"/>
      <c r="M173" s="197" t="s">
        <v>1</v>
      </c>
      <c r="N173" s="198" t="s">
        <v>44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155</v>
      </c>
      <c r="AT173" s="201" t="s">
        <v>150</v>
      </c>
      <c r="AU173" s="201" t="s">
        <v>88</v>
      </c>
      <c r="AY173" s="16" t="s">
        <v>148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88</v>
      </c>
      <c r="BK173" s="202">
        <f>ROUND(I173*H173,0)</f>
        <v>0</v>
      </c>
      <c r="BL173" s="16" t="s">
        <v>155</v>
      </c>
      <c r="BM173" s="201" t="s">
        <v>1352</v>
      </c>
    </row>
    <row r="174" spans="1:65" s="13" customFormat="1">
      <c r="B174" s="203"/>
      <c r="C174" s="204"/>
      <c r="D174" s="205" t="s">
        <v>157</v>
      </c>
      <c r="E174" s="206" t="s">
        <v>1</v>
      </c>
      <c r="F174" s="207" t="s">
        <v>1353</v>
      </c>
      <c r="G174" s="204"/>
      <c r="H174" s="208">
        <v>37.950000000000003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157</v>
      </c>
      <c r="AU174" s="214" t="s">
        <v>88</v>
      </c>
      <c r="AV174" s="13" t="s">
        <v>88</v>
      </c>
      <c r="AW174" s="13" t="s">
        <v>33</v>
      </c>
      <c r="AX174" s="13" t="s">
        <v>78</v>
      </c>
      <c r="AY174" s="214" t="s">
        <v>148</v>
      </c>
    </row>
    <row r="175" spans="1:65" s="2" customFormat="1" ht="24.15" customHeight="1">
      <c r="A175" s="33"/>
      <c r="B175" s="34"/>
      <c r="C175" s="190" t="s">
        <v>236</v>
      </c>
      <c r="D175" s="190" t="s">
        <v>150</v>
      </c>
      <c r="E175" s="191" t="s">
        <v>237</v>
      </c>
      <c r="F175" s="192" t="s">
        <v>238</v>
      </c>
      <c r="G175" s="193" t="s">
        <v>153</v>
      </c>
      <c r="H175" s="194">
        <v>23.25</v>
      </c>
      <c r="I175" s="195"/>
      <c r="J175" s="196">
        <f>ROUND(I175*H175,0)</f>
        <v>0</v>
      </c>
      <c r="K175" s="192" t="s">
        <v>154</v>
      </c>
      <c r="L175" s="38"/>
      <c r="M175" s="197" t="s">
        <v>1</v>
      </c>
      <c r="N175" s="198" t="s">
        <v>44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155</v>
      </c>
      <c r="AT175" s="201" t="s">
        <v>150</v>
      </c>
      <c r="AU175" s="201" t="s">
        <v>88</v>
      </c>
      <c r="AY175" s="16" t="s">
        <v>148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88</v>
      </c>
      <c r="BK175" s="202">
        <f>ROUND(I175*H175,0)</f>
        <v>0</v>
      </c>
      <c r="BL175" s="16" t="s">
        <v>155</v>
      </c>
      <c r="BM175" s="201" t="s">
        <v>1354</v>
      </c>
    </row>
    <row r="176" spans="1:65" s="13" customFormat="1">
      <c r="B176" s="203"/>
      <c r="C176" s="204"/>
      <c r="D176" s="205" t="s">
        <v>157</v>
      </c>
      <c r="E176" s="206" t="s">
        <v>1</v>
      </c>
      <c r="F176" s="207" t="s">
        <v>1355</v>
      </c>
      <c r="G176" s="204"/>
      <c r="H176" s="208">
        <v>23.25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157</v>
      </c>
      <c r="AU176" s="214" t="s">
        <v>88</v>
      </c>
      <c r="AV176" s="13" t="s">
        <v>88</v>
      </c>
      <c r="AW176" s="13" t="s">
        <v>33</v>
      </c>
      <c r="AX176" s="13" t="s">
        <v>78</v>
      </c>
      <c r="AY176" s="214" t="s">
        <v>148</v>
      </c>
    </row>
    <row r="177" spans="1:65" s="12" customFormat="1" ht="22.95" customHeight="1">
      <c r="B177" s="174"/>
      <c r="C177" s="175"/>
      <c r="D177" s="176" t="s">
        <v>77</v>
      </c>
      <c r="E177" s="188" t="s">
        <v>241</v>
      </c>
      <c r="F177" s="188" t="s">
        <v>242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SUM(P178:P336)</f>
        <v>0</v>
      </c>
      <c r="Q177" s="182"/>
      <c r="R177" s="183">
        <f>SUM(R178:R336)</f>
        <v>44.918028300000003</v>
      </c>
      <c r="S177" s="182"/>
      <c r="T177" s="184">
        <f>SUM(T178:T336)</f>
        <v>0</v>
      </c>
      <c r="AR177" s="185" t="s">
        <v>8</v>
      </c>
      <c r="AT177" s="186" t="s">
        <v>77</v>
      </c>
      <c r="AU177" s="186" t="s">
        <v>8</v>
      </c>
      <c r="AY177" s="185" t="s">
        <v>148</v>
      </c>
      <c r="BK177" s="187">
        <f>SUM(BK178:BK336)</f>
        <v>0</v>
      </c>
    </row>
    <row r="178" spans="1:65" s="2" customFormat="1" ht="21.75" customHeight="1">
      <c r="A178" s="33"/>
      <c r="B178" s="34"/>
      <c r="C178" s="190" t="s">
        <v>243</v>
      </c>
      <c r="D178" s="190" t="s">
        <v>150</v>
      </c>
      <c r="E178" s="191" t="s">
        <v>244</v>
      </c>
      <c r="F178" s="192" t="s">
        <v>245</v>
      </c>
      <c r="G178" s="193" t="s">
        <v>153</v>
      </c>
      <c r="H178" s="194">
        <v>13.92</v>
      </c>
      <c r="I178" s="195"/>
      <c r="J178" s="196">
        <f>ROUND(I178*H178,0)</f>
        <v>0</v>
      </c>
      <c r="K178" s="192" t="s">
        <v>154</v>
      </c>
      <c r="L178" s="38"/>
      <c r="M178" s="197" t="s">
        <v>1</v>
      </c>
      <c r="N178" s="198" t="s">
        <v>44</v>
      </c>
      <c r="O178" s="70"/>
      <c r="P178" s="199">
        <f>O178*H178</f>
        <v>0</v>
      </c>
      <c r="Q178" s="199">
        <v>2.5999999999999998E-4</v>
      </c>
      <c r="R178" s="199">
        <f>Q178*H178</f>
        <v>3.6191999999999995E-3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155</v>
      </c>
      <c r="AT178" s="201" t="s">
        <v>150</v>
      </c>
      <c r="AU178" s="201" t="s">
        <v>88</v>
      </c>
      <c r="AY178" s="16" t="s">
        <v>148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88</v>
      </c>
      <c r="BK178" s="202">
        <f>ROUND(I178*H178,0)</f>
        <v>0</v>
      </c>
      <c r="BL178" s="16" t="s">
        <v>155</v>
      </c>
      <c r="BM178" s="201" t="s">
        <v>1356</v>
      </c>
    </row>
    <row r="179" spans="1:65" s="13" customFormat="1">
      <c r="B179" s="203"/>
      <c r="C179" s="204"/>
      <c r="D179" s="205" t="s">
        <v>157</v>
      </c>
      <c r="E179" s="206" t="s">
        <v>1</v>
      </c>
      <c r="F179" s="207" t="s">
        <v>1357</v>
      </c>
      <c r="G179" s="204"/>
      <c r="H179" s="208">
        <v>7.68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157</v>
      </c>
      <c r="AU179" s="214" t="s">
        <v>88</v>
      </c>
      <c r="AV179" s="13" t="s">
        <v>88</v>
      </c>
      <c r="AW179" s="13" t="s">
        <v>33</v>
      </c>
      <c r="AX179" s="13" t="s">
        <v>78</v>
      </c>
      <c r="AY179" s="214" t="s">
        <v>148</v>
      </c>
    </row>
    <row r="180" spans="1:65" s="13" customFormat="1">
      <c r="B180" s="203"/>
      <c r="C180" s="204"/>
      <c r="D180" s="205" t="s">
        <v>157</v>
      </c>
      <c r="E180" s="206" t="s">
        <v>1</v>
      </c>
      <c r="F180" s="207" t="s">
        <v>1358</v>
      </c>
      <c r="G180" s="204"/>
      <c r="H180" s="208">
        <v>6.24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157</v>
      </c>
      <c r="AU180" s="214" t="s">
        <v>88</v>
      </c>
      <c r="AV180" s="13" t="s">
        <v>88</v>
      </c>
      <c r="AW180" s="13" t="s">
        <v>33</v>
      </c>
      <c r="AX180" s="13" t="s">
        <v>78</v>
      </c>
      <c r="AY180" s="214" t="s">
        <v>148</v>
      </c>
    </row>
    <row r="181" spans="1:65" s="2" customFormat="1" ht="24.15" customHeight="1">
      <c r="A181" s="33"/>
      <c r="B181" s="34"/>
      <c r="C181" s="190" t="s">
        <v>249</v>
      </c>
      <c r="D181" s="190" t="s">
        <v>150</v>
      </c>
      <c r="E181" s="191" t="s">
        <v>250</v>
      </c>
      <c r="F181" s="192" t="s">
        <v>251</v>
      </c>
      <c r="G181" s="193" t="s">
        <v>153</v>
      </c>
      <c r="H181" s="194">
        <v>13.92</v>
      </c>
      <c r="I181" s="195"/>
      <c r="J181" s="196">
        <f>ROUND(I181*H181,0)</f>
        <v>0</v>
      </c>
      <c r="K181" s="192" t="s">
        <v>154</v>
      </c>
      <c r="L181" s="38"/>
      <c r="M181" s="197" t="s">
        <v>1</v>
      </c>
      <c r="N181" s="198" t="s">
        <v>44</v>
      </c>
      <c r="O181" s="70"/>
      <c r="P181" s="199">
        <f>O181*H181</f>
        <v>0</v>
      </c>
      <c r="Q181" s="199">
        <v>4.3800000000000002E-3</v>
      </c>
      <c r="R181" s="199">
        <f>Q181*H181</f>
        <v>6.0969600000000006E-2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155</v>
      </c>
      <c r="AT181" s="201" t="s">
        <v>150</v>
      </c>
      <c r="AU181" s="201" t="s">
        <v>88</v>
      </c>
      <c r="AY181" s="16" t="s">
        <v>148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88</v>
      </c>
      <c r="BK181" s="202">
        <f>ROUND(I181*H181,0)</f>
        <v>0</v>
      </c>
      <c r="BL181" s="16" t="s">
        <v>155</v>
      </c>
      <c r="BM181" s="201" t="s">
        <v>1359</v>
      </c>
    </row>
    <row r="182" spans="1:65" s="13" customFormat="1">
      <c r="B182" s="203"/>
      <c r="C182" s="204"/>
      <c r="D182" s="205" t="s">
        <v>157</v>
      </c>
      <c r="E182" s="206" t="s">
        <v>1</v>
      </c>
      <c r="F182" s="207" t="s">
        <v>1357</v>
      </c>
      <c r="G182" s="204"/>
      <c r="H182" s="208">
        <v>7.68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157</v>
      </c>
      <c r="AU182" s="214" t="s">
        <v>88</v>
      </c>
      <c r="AV182" s="13" t="s">
        <v>88</v>
      </c>
      <c r="AW182" s="13" t="s">
        <v>33</v>
      </c>
      <c r="AX182" s="13" t="s">
        <v>78</v>
      </c>
      <c r="AY182" s="214" t="s">
        <v>148</v>
      </c>
    </row>
    <row r="183" spans="1:65" s="13" customFormat="1">
      <c r="B183" s="203"/>
      <c r="C183" s="204"/>
      <c r="D183" s="205" t="s">
        <v>157</v>
      </c>
      <c r="E183" s="206" t="s">
        <v>1</v>
      </c>
      <c r="F183" s="207" t="s">
        <v>1358</v>
      </c>
      <c r="G183" s="204"/>
      <c r="H183" s="208">
        <v>6.24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157</v>
      </c>
      <c r="AU183" s="214" t="s">
        <v>88</v>
      </c>
      <c r="AV183" s="13" t="s">
        <v>88</v>
      </c>
      <c r="AW183" s="13" t="s">
        <v>33</v>
      </c>
      <c r="AX183" s="13" t="s">
        <v>78</v>
      </c>
      <c r="AY183" s="214" t="s">
        <v>148</v>
      </c>
    </row>
    <row r="184" spans="1:65" s="2" customFormat="1" ht="24.15" customHeight="1">
      <c r="A184" s="33"/>
      <c r="B184" s="34"/>
      <c r="C184" s="190" t="s">
        <v>7</v>
      </c>
      <c r="D184" s="190" t="s">
        <v>150</v>
      </c>
      <c r="E184" s="191" t="s">
        <v>253</v>
      </c>
      <c r="F184" s="192" t="s">
        <v>254</v>
      </c>
      <c r="G184" s="193" t="s">
        <v>153</v>
      </c>
      <c r="H184" s="194">
        <v>135.11199999999999</v>
      </c>
      <c r="I184" s="195"/>
      <c r="J184" s="196">
        <f>ROUND(I184*H184,0)</f>
        <v>0</v>
      </c>
      <c r="K184" s="192" t="s">
        <v>154</v>
      </c>
      <c r="L184" s="38"/>
      <c r="M184" s="197" t="s">
        <v>1</v>
      </c>
      <c r="N184" s="198" t="s">
        <v>44</v>
      </c>
      <c r="O184" s="70"/>
      <c r="P184" s="199">
        <f>O184*H184</f>
        <v>0</v>
      </c>
      <c r="Q184" s="199">
        <v>2.5000000000000001E-4</v>
      </c>
      <c r="R184" s="199">
        <f>Q184*H184</f>
        <v>3.3778000000000002E-2</v>
      </c>
      <c r="S184" s="199">
        <v>0</v>
      </c>
      <c r="T184" s="20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155</v>
      </c>
      <c r="AT184" s="201" t="s">
        <v>150</v>
      </c>
      <c r="AU184" s="201" t="s">
        <v>88</v>
      </c>
      <c r="AY184" s="16" t="s">
        <v>148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88</v>
      </c>
      <c r="BK184" s="202">
        <f>ROUND(I184*H184,0)</f>
        <v>0</v>
      </c>
      <c r="BL184" s="16" t="s">
        <v>155</v>
      </c>
      <c r="BM184" s="201" t="s">
        <v>1360</v>
      </c>
    </row>
    <row r="185" spans="1:65" s="13" customFormat="1">
      <c r="B185" s="203"/>
      <c r="C185" s="204"/>
      <c r="D185" s="205" t="s">
        <v>157</v>
      </c>
      <c r="E185" s="206" t="s">
        <v>1</v>
      </c>
      <c r="F185" s="207" t="s">
        <v>1357</v>
      </c>
      <c r="G185" s="204"/>
      <c r="H185" s="208">
        <v>7.68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157</v>
      </c>
      <c r="AU185" s="214" t="s">
        <v>88</v>
      </c>
      <c r="AV185" s="13" t="s">
        <v>88</v>
      </c>
      <c r="AW185" s="13" t="s">
        <v>33</v>
      </c>
      <c r="AX185" s="13" t="s">
        <v>78</v>
      </c>
      <c r="AY185" s="214" t="s">
        <v>148</v>
      </c>
    </row>
    <row r="186" spans="1:65" s="13" customFormat="1">
      <c r="B186" s="203"/>
      <c r="C186" s="204"/>
      <c r="D186" s="205" t="s">
        <v>157</v>
      </c>
      <c r="E186" s="206" t="s">
        <v>1</v>
      </c>
      <c r="F186" s="207" t="s">
        <v>1361</v>
      </c>
      <c r="G186" s="204"/>
      <c r="H186" s="208">
        <v>122.47199999999999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157</v>
      </c>
      <c r="AU186" s="214" t="s">
        <v>88</v>
      </c>
      <c r="AV186" s="13" t="s">
        <v>88</v>
      </c>
      <c r="AW186" s="13" t="s">
        <v>33</v>
      </c>
      <c r="AX186" s="13" t="s">
        <v>78</v>
      </c>
      <c r="AY186" s="214" t="s">
        <v>148</v>
      </c>
    </row>
    <row r="187" spans="1:65" s="13" customFormat="1">
      <c r="B187" s="203"/>
      <c r="C187" s="204"/>
      <c r="D187" s="205" t="s">
        <v>157</v>
      </c>
      <c r="E187" s="206" t="s">
        <v>1</v>
      </c>
      <c r="F187" s="207" t="s">
        <v>1362</v>
      </c>
      <c r="G187" s="204"/>
      <c r="H187" s="208">
        <v>4.96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157</v>
      </c>
      <c r="AU187" s="214" t="s">
        <v>88</v>
      </c>
      <c r="AV187" s="13" t="s">
        <v>88</v>
      </c>
      <c r="AW187" s="13" t="s">
        <v>33</v>
      </c>
      <c r="AX187" s="13" t="s">
        <v>78</v>
      </c>
      <c r="AY187" s="214" t="s">
        <v>148</v>
      </c>
    </row>
    <row r="188" spans="1:65" s="2" customFormat="1" ht="49.2" customHeight="1">
      <c r="A188" s="33"/>
      <c r="B188" s="34"/>
      <c r="C188" s="190" t="s">
        <v>257</v>
      </c>
      <c r="D188" s="190" t="s">
        <v>150</v>
      </c>
      <c r="E188" s="191" t="s">
        <v>258</v>
      </c>
      <c r="F188" s="192" t="s">
        <v>259</v>
      </c>
      <c r="G188" s="193" t="s">
        <v>153</v>
      </c>
      <c r="H188" s="194">
        <v>122.47199999999999</v>
      </c>
      <c r="I188" s="195"/>
      <c r="J188" s="196">
        <f>ROUND(I188*H188,0)</f>
        <v>0</v>
      </c>
      <c r="K188" s="192" t="s">
        <v>154</v>
      </c>
      <c r="L188" s="38"/>
      <c r="M188" s="197" t="s">
        <v>1</v>
      </c>
      <c r="N188" s="198" t="s">
        <v>44</v>
      </c>
      <c r="O188" s="70"/>
      <c r="P188" s="199">
        <f>O188*H188</f>
        <v>0</v>
      </c>
      <c r="Q188" s="199">
        <v>1.1390000000000001E-2</v>
      </c>
      <c r="R188" s="199">
        <f>Q188*H188</f>
        <v>1.39495608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155</v>
      </c>
      <c r="AT188" s="201" t="s">
        <v>150</v>
      </c>
      <c r="AU188" s="201" t="s">
        <v>88</v>
      </c>
      <c r="AY188" s="16" t="s">
        <v>148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88</v>
      </c>
      <c r="BK188" s="202">
        <f>ROUND(I188*H188,0)</f>
        <v>0</v>
      </c>
      <c r="BL188" s="16" t="s">
        <v>155</v>
      </c>
      <c r="BM188" s="201" t="s">
        <v>1363</v>
      </c>
    </row>
    <row r="189" spans="1:65" s="13" customFormat="1">
      <c r="B189" s="203"/>
      <c r="C189" s="204"/>
      <c r="D189" s="205" t="s">
        <v>157</v>
      </c>
      <c r="E189" s="206" t="s">
        <v>1</v>
      </c>
      <c r="F189" s="207" t="s">
        <v>1361</v>
      </c>
      <c r="G189" s="204"/>
      <c r="H189" s="208">
        <v>122.47199999999999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157</v>
      </c>
      <c r="AU189" s="214" t="s">
        <v>88</v>
      </c>
      <c r="AV189" s="13" t="s">
        <v>88</v>
      </c>
      <c r="AW189" s="13" t="s">
        <v>33</v>
      </c>
      <c r="AX189" s="13" t="s">
        <v>78</v>
      </c>
      <c r="AY189" s="214" t="s">
        <v>148</v>
      </c>
    </row>
    <row r="190" spans="1:65" s="2" customFormat="1" ht="24.15" customHeight="1">
      <c r="A190" s="33"/>
      <c r="B190" s="34"/>
      <c r="C190" s="215" t="s">
        <v>261</v>
      </c>
      <c r="D190" s="215" t="s">
        <v>262</v>
      </c>
      <c r="E190" s="216" t="s">
        <v>263</v>
      </c>
      <c r="F190" s="217" t="s">
        <v>264</v>
      </c>
      <c r="G190" s="218" t="s">
        <v>153</v>
      </c>
      <c r="H190" s="219">
        <v>128.596</v>
      </c>
      <c r="I190" s="220"/>
      <c r="J190" s="221">
        <f>ROUND(I190*H190,0)</f>
        <v>0</v>
      </c>
      <c r="K190" s="217" t="s">
        <v>154</v>
      </c>
      <c r="L190" s="222"/>
      <c r="M190" s="223" t="s">
        <v>1</v>
      </c>
      <c r="N190" s="224" t="s">
        <v>44</v>
      </c>
      <c r="O190" s="70"/>
      <c r="P190" s="199">
        <f>O190*H190</f>
        <v>0</v>
      </c>
      <c r="Q190" s="199">
        <v>8.9999999999999993E-3</v>
      </c>
      <c r="R190" s="199">
        <f>Q190*H190</f>
        <v>1.1573639999999998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186</v>
      </c>
      <c r="AT190" s="201" t="s">
        <v>262</v>
      </c>
      <c r="AU190" s="201" t="s">
        <v>88</v>
      </c>
      <c r="AY190" s="16" t="s">
        <v>148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88</v>
      </c>
      <c r="BK190" s="202">
        <f>ROUND(I190*H190,0)</f>
        <v>0</v>
      </c>
      <c r="BL190" s="16" t="s">
        <v>155</v>
      </c>
      <c r="BM190" s="201" t="s">
        <v>1364</v>
      </c>
    </row>
    <row r="191" spans="1:65" s="13" customFormat="1">
      <c r="B191" s="203"/>
      <c r="C191" s="204"/>
      <c r="D191" s="205" t="s">
        <v>157</v>
      </c>
      <c r="E191" s="206" t="s">
        <v>1</v>
      </c>
      <c r="F191" s="207" t="s">
        <v>1365</v>
      </c>
      <c r="G191" s="204"/>
      <c r="H191" s="208">
        <v>128.596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157</v>
      </c>
      <c r="AU191" s="214" t="s">
        <v>88</v>
      </c>
      <c r="AV191" s="13" t="s">
        <v>88</v>
      </c>
      <c r="AW191" s="13" t="s">
        <v>33</v>
      </c>
      <c r="AX191" s="13" t="s">
        <v>78</v>
      </c>
      <c r="AY191" s="214" t="s">
        <v>148</v>
      </c>
    </row>
    <row r="192" spans="1:65" s="2" customFormat="1" ht="49.2" customHeight="1">
      <c r="A192" s="33"/>
      <c r="B192" s="34"/>
      <c r="C192" s="190" t="s">
        <v>267</v>
      </c>
      <c r="D192" s="190" t="s">
        <v>150</v>
      </c>
      <c r="E192" s="191" t="s">
        <v>1366</v>
      </c>
      <c r="F192" s="192" t="s">
        <v>1367</v>
      </c>
      <c r="G192" s="193" t="s">
        <v>153</v>
      </c>
      <c r="H192" s="194">
        <v>4.96</v>
      </c>
      <c r="I192" s="195"/>
      <c r="J192" s="196">
        <f>ROUND(I192*H192,0)</f>
        <v>0</v>
      </c>
      <c r="K192" s="192" t="s">
        <v>154</v>
      </c>
      <c r="L192" s="38"/>
      <c r="M192" s="197" t="s">
        <v>1</v>
      </c>
      <c r="N192" s="198" t="s">
        <v>44</v>
      </c>
      <c r="O192" s="70"/>
      <c r="P192" s="199">
        <f>O192*H192</f>
        <v>0</v>
      </c>
      <c r="Q192" s="199">
        <v>1.1599999999999999E-2</v>
      </c>
      <c r="R192" s="199">
        <f>Q192*H192</f>
        <v>5.7535999999999997E-2</v>
      </c>
      <c r="S192" s="199">
        <v>0</v>
      </c>
      <c r="T192" s="20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1" t="s">
        <v>155</v>
      </c>
      <c r="AT192" s="201" t="s">
        <v>150</v>
      </c>
      <c r="AU192" s="201" t="s">
        <v>88</v>
      </c>
      <c r="AY192" s="16" t="s">
        <v>148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6" t="s">
        <v>88</v>
      </c>
      <c r="BK192" s="202">
        <f>ROUND(I192*H192,0)</f>
        <v>0</v>
      </c>
      <c r="BL192" s="16" t="s">
        <v>155</v>
      </c>
      <c r="BM192" s="201" t="s">
        <v>1368</v>
      </c>
    </row>
    <row r="193" spans="1:65" s="13" customFormat="1">
      <c r="B193" s="203"/>
      <c r="C193" s="204"/>
      <c r="D193" s="205" t="s">
        <v>157</v>
      </c>
      <c r="E193" s="206" t="s">
        <v>1</v>
      </c>
      <c r="F193" s="207" t="s">
        <v>1369</v>
      </c>
      <c r="G193" s="204"/>
      <c r="H193" s="208">
        <v>4.96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157</v>
      </c>
      <c r="AU193" s="214" t="s">
        <v>88</v>
      </c>
      <c r="AV193" s="13" t="s">
        <v>88</v>
      </c>
      <c r="AW193" s="13" t="s">
        <v>33</v>
      </c>
      <c r="AX193" s="13" t="s">
        <v>78</v>
      </c>
      <c r="AY193" s="214" t="s">
        <v>148</v>
      </c>
    </row>
    <row r="194" spans="1:65" s="2" customFormat="1" ht="24.15" customHeight="1">
      <c r="A194" s="33"/>
      <c r="B194" s="34"/>
      <c r="C194" s="215" t="s">
        <v>271</v>
      </c>
      <c r="D194" s="215" t="s">
        <v>262</v>
      </c>
      <c r="E194" s="216" t="s">
        <v>1370</v>
      </c>
      <c r="F194" s="217" t="s">
        <v>1371</v>
      </c>
      <c r="G194" s="218" t="s">
        <v>153</v>
      </c>
      <c r="H194" s="219">
        <v>5.2080000000000002</v>
      </c>
      <c r="I194" s="220"/>
      <c r="J194" s="221">
        <f>ROUND(I194*H194,0)</f>
        <v>0</v>
      </c>
      <c r="K194" s="217" t="s">
        <v>154</v>
      </c>
      <c r="L194" s="222"/>
      <c r="M194" s="223" t="s">
        <v>1</v>
      </c>
      <c r="N194" s="224" t="s">
        <v>44</v>
      </c>
      <c r="O194" s="70"/>
      <c r="P194" s="199">
        <f>O194*H194</f>
        <v>0</v>
      </c>
      <c r="Q194" s="199">
        <v>1.35E-2</v>
      </c>
      <c r="R194" s="199">
        <f>Q194*H194</f>
        <v>7.0307999999999995E-2</v>
      </c>
      <c r="S194" s="199">
        <v>0</v>
      </c>
      <c r="T194" s="20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186</v>
      </c>
      <c r="AT194" s="201" t="s">
        <v>262</v>
      </c>
      <c r="AU194" s="201" t="s">
        <v>88</v>
      </c>
      <c r="AY194" s="16" t="s">
        <v>148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88</v>
      </c>
      <c r="BK194" s="202">
        <f>ROUND(I194*H194,0)</f>
        <v>0</v>
      </c>
      <c r="BL194" s="16" t="s">
        <v>155</v>
      </c>
      <c r="BM194" s="201" t="s">
        <v>1372</v>
      </c>
    </row>
    <row r="195" spans="1:65" s="13" customFormat="1">
      <c r="B195" s="203"/>
      <c r="C195" s="204"/>
      <c r="D195" s="205" t="s">
        <v>157</v>
      </c>
      <c r="E195" s="206" t="s">
        <v>1</v>
      </c>
      <c r="F195" s="207" t="s">
        <v>1373</v>
      </c>
      <c r="G195" s="204"/>
      <c r="H195" s="208">
        <v>5.2080000000000002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157</v>
      </c>
      <c r="AU195" s="214" t="s">
        <v>88</v>
      </c>
      <c r="AV195" s="13" t="s">
        <v>88</v>
      </c>
      <c r="AW195" s="13" t="s">
        <v>33</v>
      </c>
      <c r="AX195" s="13" t="s">
        <v>78</v>
      </c>
      <c r="AY195" s="214" t="s">
        <v>148</v>
      </c>
    </row>
    <row r="196" spans="1:65" s="2" customFormat="1" ht="37.950000000000003" customHeight="1">
      <c r="A196" s="33"/>
      <c r="B196" s="34"/>
      <c r="C196" s="190" t="s">
        <v>275</v>
      </c>
      <c r="D196" s="190" t="s">
        <v>150</v>
      </c>
      <c r="E196" s="191" t="s">
        <v>268</v>
      </c>
      <c r="F196" s="192" t="s">
        <v>269</v>
      </c>
      <c r="G196" s="193" t="s">
        <v>153</v>
      </c>
      <c r="H196" s="194">
        <v>127.432</v>
      </c>
      <c r="I196" s="195"/>
      <c r="J196" s="196">
        <f>ROUND(I196*H196,0)</f>
        <v>0</v>
      </c>
      <c r="K196" s="192" t="s">
        <v>154</v>
      </c>
      <c r="L196" s="38"/>
      <c r="M196" s="197" t="s">
        <v>1</v>
      </c>
      <c r="N196" s="198" t="s">
        <v>44</v>
      </c>
      <c r="O196" s="70"/>
      <c r="P196" s="199">
        <f>O196*H196</f>
        <v>0</v>
      </c>
      <c r="Q196" s="199">
        <v>1E-4</v>
      </c>
      <c r="R196" s="199">
        <f>Q196*H196</f>
        <v>1.2743200000000001E-2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155</v>
      </c>
      <c r="AT196" s="201" t="s">
        <v>150</v>
      </c>
      <c r="AU196" s="201" t="s">
        <v>88</v>
      </c>
      <c r="AY196" s="16" t="s">
        <v>148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88</v>
      </c>
      <c r="BK196" s="202">
        <f>ROUND(I196*H196,0)</f>
        <v>0</v>
      </c>
      <c r="BL196" s="16" t="s">
        <v>155</v>
      </c>
      <c r="BM196" s="201" t="s">
        <v>1374</v>
      </c>
    </row>
    <row r="197" spans="1:65" s="13" customFormat="1">
      <c r="B197" s="203"/>
      <c r="C197" s="204"/>
      <c r="D197" s="205" t="s">
        <v>157</v>
      </c>
      <c r="E197" s="206" t="s">
        <v>1</v>
      </c>
      <c r="F197" s="207" t="s">
        <v>1375</v>
      </c>
      <c r="G197" s="204"/>
      <c r="H197" s="208">
        <v>127.432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157</v>
      </c>
      <c r="AU197" s="214" t="s">
        <v>88</v>
      </c>
      <c r="AV197" s="13" t="s">
        <v>88</v>
      </c>
      <c r="AW197" s="13" t="s">
        <v>33</v>
      </c>
      <c r="AX197" s="13" t="s">
        <v>78</v>
      </c>
      <c r="AY197" s="214" t="s">
        <v>148</v>
      </c>
    </row>
    <row r="198" spans="1:65" s="2" customFormat="1" ht="24.15" customHeight="1">
      <c r="A198" s="33"/>
      <c r="B198" s="34"/>
      <c r="C198" s="190" t="s">
        <v>279</v>
      </c>
      <c r="D198" s="190" t="s">
        <v>150</v>
      </c>
      <c r="E198" s="191" t="s">
        <v>272</v>
      </c>
      <c r="F198" s="192" t="s">
        <v>273</v>
      </c>
      <c r="G198" s="193" t="s">
        <v>153</v>
      </c>
      <c r="H198" s="194">
        <v>135.11199999999999</v>
      </c>
      <c r="I198" s="195"/>
      <c r="J198" s="196">
        <f>ROUND(I198*H198,0)</f>
        <v>0</v>
      </c>
      <c r="K198" s="192" t="s">
        <v>154</v>
      </c>
      <c r="L198" s="38"/>
      <c r="M198" s="197" t="s">
        <v>1</v>
      </c>
      <c r="N198" s="198" t="s">
        <v>44</v>
      </c>
      <c r="O198" s="70"/>
      <c r="P198" s="199">
        <f>O198*H198</f>
        <v>0</v>
      </c>
      <c r="Q198" s="199">
        <v>4.8599999999999997E-3</v>
      </c>
      <c r="R198" s="199">
        <f>Q198*H198</f>
        <v>0.65664431999999995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155</v>
      </c>
      <c r="AT198" s="201" t="s">
        <v>150</v>
      </c>
      <c r="AU198" s="201" t="s">
        <v>88</v>
      </c>
      <c r="AY198" s="16" t="s">
        <v>148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88</v>
      </c>
      <c r="BK198" s="202">
        <f>ROUND(I198*H198,0)</f>
        <v>0</v>
      </c>
      <c r="BL198" s="16" t="s">
        <v>155</v>
      </c>
      <c r="BM198" s="201" t="s">
        <v>1376</v>
      </c>
    </row>
    <row r="199" spans="1:65" s="13" customFormat="1">
      <c r="B199" s="203"/>
      <c r="C199" s="204"/>
      <c r="D199" s="205" t="s">
        <v>157</v>
      </c>
      <c r="E199" s="206" t="s">
        <v>1</v>
      </c>
      <c r="F199" s="207" t="s">
        <v>1377</v>
      </c>
      <c r="G199" s="204"/>
      <c r="H199" s="208">
        <v>135.11199999999999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157</v>
      </c>
      <c r="AU199" s="214" t="s">
        <v>88</v>
      </c>
      <c r="AV199" s="13" t="s">
        <v>88</v>
      </c>
      <c r="AW199" s="13" t="s">
        <v>33</v>
      </c>
      <c r="AX199" s="13" t="s">
        <v>78</v>
      </c>
      <c r="AY199" s="214" t="s">
        <v>148</v>
      </c>
    </row>
    <row r="200" spans="1:65" s="2" customFormat="1" ht="24.15" customHeight="1">
      <c r="A200" s="33"/>
      <c r="B200" s="34"/>
      <c r="C200" s="190" t="s">
        <v>285</v>
      </c>
      <c r="D200" s="190" t="s">
        <v>150</v>
      </c>
      <c r="E200" s="191" t="s">
        <v>276</v>
      </c>
      <c r="F200" s="192" t="s">
        <v>277</v>
      </c>
      <c r="G200" s="193" t="s">
        <v>153</v>
      </c>
      <c r="H200" s="194">
        <v>135.11199999999999</v>
      </c>
      <c r="I200" s="195"/>
      <c r="J200" s="196">
        <f>ROUND(I200*H200,0)</f>
        <v>0</v>
      </c>
      <c r="K200" s="192" t="s">
        <v>154</v>
      </c>
      <c r="L200" s="38"/>
      <c r="M200" s="197" t="s">
        <v>1</v>
      </c>
      <c r="N200" s="198" t="s">
        <v>44</v>
      </c>
      <c r="O200" s="70"/>
      <c r="P200" s="199">
        <f>O200*H200</f>
        <v>0</v>
      </c>
      <c r="Q200" s="199">
        <v>3.3600000000000001E-3</v>
      </c>
      <c r="R200" s="199">
        <f>Q200*H200</f>
        <v>0.45397631999999999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155</v>
      </c>
      <c r="AT200" s="201" t="s">
        <v>150</v>
      </c>
      <c r="AU200" s="201" t="s">
        <v>88</v>
      </c>
      <c r="AY200" s="16" t="s">
        <v>148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88</v>
      </c>
      <c r="BK200" s="202">
        <f>ROUND(I200*H200,0)</f>
        <v>0</v>
      </c>
      <c r="BL200" s="16" t="s">
        <v>155</v>
      </c>
      <c r="BM200" s="201" t="s">
        <v>1378</v>
      </c>
    </row>
    <row r="201" spans="1:65" s="13" customFormat="1">
      <c r="B201" s="203"/>
      <c r="C201" s="204"/>
      <c r="D201" s="205" t="s">
        <v>157</v>
      </c>
      <c r="E201" s="206" t="s">
        <v>1</v>
      </c>
      <c r="F201" s="207" t="s">
        <v>1357</v>
      </c>
      <c r="G201" s="204"/>
      <c r="H201" s="208">
        <v>7.68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157</v>
      </c>
      <c r="AU201" s="214" t="s">
        <v>88</v>
      </c>
      <c r="AV201" s="13" t="s">
        <v>88</v>
      </c>
      <c r="AW201" s="13" t="s">
        <v>33</v>
      </c>
      <c r="AX201" s="13" t="s">
        <v>78</v>
      </c>
      <c r="AY201" s="214" t="s">
        <v>148</v>
      </c>
    </row>
    <row r="202" spans="1:65" s="13" customFormat="1">
      <c r="B202" s="203"/>
      <c r="C202" s="204"/>
      <c r="D202" s="205" t="s">
        <v>157</v>
      </c>
      <c r="E202" s="206" t="s">
        <v>1</v>
      </c>
      <c r="F202" s="207" t="s">
        <v>1362</v>
      </c>
      <c r="G202" s="204"/>
      <c r="H202" s="208">
        <v>4.96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157</v>
      </c>
      <c r="AU202" s="214" t="s">
        <v>88</v>
      </c>
      <c r="AV202" s="13" t="s">
        <v>88</v>
      </c>
      <c r="AW202" s="13" t="s">
        <v>33</v>
      </c>
      <c r="AX202" s="13" t="s">
        <v>78</v>
      </c>
      <c r="AY202" s="214" t="s">
        <v>148</v>
      </c>
    </row>
    <row r="203" spans="1:65" s="13" customFormat="1">
      <c r="B203" s="203"/>
      <c r="C203" s="204"/>
      <c r="D203" s="205" t="s">
        <v>157</v>
      </c>
      <c r="E203" s="206" t="s">
        <v>1</v>
      </c>
      <c r="F203" s="207" t="s">
        <v>1361</v>
      </c>
      <c r="G203" s="204"/>
      <c r="H203" s="208">
        <v>122.47199999999999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157</v>
      </c>
      <c r="AU203" s="214" t="s">
        <v>88</v>
      </c>
      <c r="AV203" s="13" t="s">
        <v>88</v>
      </c>
      <c r="AW203" s="13" t="s">
        <v>33</v>
      </c>
      <c r="AX203" s="13" t="s">
        <v>78</v>
      </c>
      <c r="AY203" s="214" t="s">
        <v>148</v>
      </c>
    </row>
    <row r="204" spans="1:65" s="2" customFormat="1" ht="16.5" customHeight="1">
      <c r="A204" s="33"/>
      <c r="B204" s="34"/>
      <c r="C204" s="190" t="s">
        <v>289</v>
      </c>
      <c r="D204" s="190" t="s">
        <v>150</v>
      </c>
      <c r="E204" s="191" t="s">
        <v>280</v>
      </c>
      <c r="F204" s="192" t="s">
        <v>281</v>
      </c>
      <c r="G204" s="193" t="s">
        <v>153</v>
      </c>
      <c r="H204" s="194">
        <v>19.98</v>
      </c>
      <c r="I204" s="195"/>
      <c r="J204" s="196">
        <f>ROUND(I204*H204,0)</f>
        <v>0</v>
      </c>
      <c r="K204" s="192" t="s">
        <v>154</v>
      </c>
      <c r="L204" s="38"/>
      <c r="M204" s="197" t="s">
        <v>1</v>
      </c>
      <c r="N204" s="198" t="s">
        <v>44</v>
      </c>
      <c r="O204" s="70"/>
      <c r="P204" s="199">
        <f>O204*H204</f>
        <v>0</v>
      </c>
      <c r="Q204" s="199">
        <v>2.5999999999999998E-4</v>
      </c>
      <c r="R204" s="199">
        <f>Q204*H204</f>
        <v>5.1947999999999994E-3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155</v>
      </c>
      <c r="AT204" s="201" t="s">
        <v>150</v>
      </c>
      <c r="AU204" s="201" t="s">
        <v>88</v>
      </c>
      <c r="AY204" s="16" t="s">
        <v>148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88</v>
      </c>
      <c r="BK204" s="202">
        <f>ROUND(I204*H204,0)</f>
        <v>0</v>
      </c>
      <c r="BL204" s="16" t="s">
        <v>155</v>
      </c>
      <c r="BM204" s="201" t="s">
        <v>1379</v>
      </c>
    </row>
    <row r="205" spans="1:65" s="13" customFormat="1">
      <c r="B205" s="203"/>
      <c r="C205" s="204"/>
      <c r="D205" s="205" t="s">
        <v>157</v>
      </c>
      <c r="E205" s="206" t="s">
        <v>1</v>
      </c>
      <c r="F205" s="207" t="s">
        <v>1380</v>
      </c>
      <c r="G205" s="204"/>
      <c r="H205" s="208">
        <v>7.5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157</v>
      </c>
      <c r="AU205" s="214" t="s">
        <v>88</v>
      </c>
      <c r="AV205" s="13" t="s">
        <v>88</v>
      </c>
      <c r="AW205" s="13" t="s">
        <v>33</v>
      </c>
      <c r="AX205" s="13" t="s">
        <v>78</v>
      </c>
      <c r="AY205" s="214" t="s">
        <v>148</v>
      </c>
    </row>
    <row r="206" spans="1:65" s="13" customFormat="1">
      <c r="B206" s="203"/>
      <c r="C206" s="204"/>
      <c r="D206" s="205" t="s">
        <v>157</v>
      </c>
      <c r="E206" s="206" t="s">
        <v>1</v>
      </c>
      <c r="F206" s="207" t="s">
        <v>1381</v>
      </c>
      <c r="G206" s="204"/>
      <c r="H206" s="208">
        <v>12.48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157</v>
      </c>
      <c r="AU206" s="214" t="s">
        <v>88</v>
      </c>
      <c r="AV206" s="13" t="s">
        <v>88</v>
      </c>
      <c r="AW206" s="13" t="s">
        <v>33</v>
      </c>
      <c r="AX206" s="13" t="s">
        <v>78</v>
      </c>
      <c r="AY206" s="214" t="s">
        <v>148</v>
      </c>
    </row>
    <row r="207" spans="1:65" s="2" customFormat="1" ht="24.15" customHeight="1">
      <c r="A207" s="33"/>
      <c r="B207" s="34"/>
      <c r="C207" s="190" t="s">
        <v>294</v>
      </c>
      <c r="D207" s="190" t="s">
        <v>150</v>
      </c>
      <c r="E207" s="191" t="s">
        <v>286</v>
      </c>
      <c r="F207" s="192" t="s">
        <v>287</v>
      </c>
      <c r="G207" s="193" t="s">
        <v>153</v>
      </c>
      <c r="H207" s="194">
        <v>19.98</v>
      </c>
      <c r="I207" s="195"/>
      <c r="J207" s="196">
        <f>ROUND(I207*H207,0)</f>
        <v>0</v>
      </c>
      <c r="K207" s="192" t="s">
        <v>154</v>
      </c>
      <c r="L207" s="38"/>
      <c r="M207" s="197" t="s">
        <v>1</v>
      </c>
      <c r="N207" s="198" t="s">
        <v>44</v>
      </c>
      <c r="O207" s="70"/>
      <c r="P207" s="199">
        <f>O207*H207</f>
        <v>0</v>
      </c>
      <c r="Q207" s="199">
        <v>4.3800000000000002E-3</v>
      </c>
      <c r="R207" s="199">
        <f>Q207*H207</f>
        <v>8.7512400000000004E-2</v>
      </c>
      <c r="S207" s="199">
        <v>0</v>
      </c>
      <c r="T207" s="20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155</v>
      </c>
      <c r="AT207" s="201" t="s">
        <v>150</v>
      </c>
      <c r="AU207" s="201" t="s">
        <v>88</v>
      </c>
      <c r="AY207" s="16" t="s">
        <v>148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6" t="s">
        <v>88</v>
      </c>
      <c r="BK207" s="202">
        <f>ROUND(I207*H207,0)</f>
        <v>0</v>
      </c>
      <c r="BL207" s="16" t="s">
        <v>155</v>
      </c>
      <c r="BM207" s="201" t="s">
        <v>1382</v>
      </c>
    </row>
    <row r="208" spans="1:65" s="13" customFormat="1">
      <c r="B208" s="203"/>
      <c r="C208" s="204"/>
      <c r="D208" s="205" t="s">
        <v>157</v>
      </c>
      <c r="E208" s="206" t="s">
        <v>1</v>
      </c>
      <c r="F208" s="207" t="s">
        <v>1380</v>
      </c>
      <c r="G208" s="204"/>
      <c r="H208" s="208">
        <v>7.5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157</v>
      </c>
      <c r="AU208" s="214" t="s">
        <v>88</v>
      </c>
      <c r="AV208" s="13" t="s">
        <v>88</v>
      </c>
      <c r="AW208" s="13" t="s">
        <v>33</v>
      </c>
      <c r="AX208" s="13" t="s">
        <v>78</v>
      </c>
      <c r="AY208" s="214" t="s">
        <v>148</v>
      </c>
    </row>
    <row r="209" spans="1:65" s="13" customFormat="1">
      <c r="B209" s="203"/>
      <c r="C209" s="204"/>
      <c r="D209" s="205" t="s">
        <v>157</v>
      </c>
      <c r="E209" s="206" t="s">
        <v>1</v>
      </c>
      <c r="F209" s="207" t="s">
        <v>1381</v>
      </c>
      <c r="G209" s="204"/>
      <c r="H209" s="208">
        <v>12.48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157</v>
      </c>
      <c r="AU209" s="214" t="s">
        <v>88</v>
      </c>
      <c r="AV209" s="13" t="s">
        <v>88</v>
      </c>
      <c r="AW209" s="13" t="s">
        <v>33</v>
      </c>
      <c r="AX209" s="13" t="s">
        <v>78</v>
      </c>
      <c r="AY209" s="214" t="s">
        <v>148</v>
      </c>
    </row>
    <row r="210" spans="1:65" s="2" customFormat="1" ht="24.15" customHeight="1">
      <c r="A210" s="33"/>
      <c r="B210" s="34"/>
      <c r="C210" s="190" t="s">
        <v>300</v>
      </c>
      <c r="D210" s="190" t="s">
        <v>150</v>
      </c>
      <c r="E210" s="191" t="s">
        <v>290</v>
      </c>
      <c r="F210" s="192" t="s">
        <v>291</v>
      </c>
      <c r="G210" s="193" t="s">
        <v>153</v>
      </c>
      <c r="H210" s="194">
        <v>1554.6890000000001</v>
      </c>
      <c r="I210" s="195"/>
      <c r="J210" s="196">
        <f>ROUND(I210*H210,0)</f>
        <v>0</v>
      </c>
      <c r="K210" s="192" t="s">
        <v>154</v>
      </c>
      <c r="L210" s="38"/>
      <c r="M210" s="197" t="s">
        <v>1</v>
      </c>
      <c r="N210" s="198" t="s">
        <v>44</v>
      </c>
      <c r="O210" s="70"/>
      <c r="P210" s="199">
        <f>O210*H210</f>
        <v>0</v>
      </c>
      <c r="Q210" s="199">
        <v>2.5000000000000001E-4</v>
      </c>
      <c r="R210" s="199">
        <f>Q210*H210</f>
        <v>0.38867225000000005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155</v>
      </c>
      <c r="AT210" s="201" t="s">
        <v>150</v>
      </c>
      <c r="AU210" s="201" t="s">
        <v>88</v>
      </c>
      <c r="AY210" s="16" t="s">
        <v>148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88</v>
      </c>
      <c r="BK210" s="202">
        <f>ROUND(I210*H210,0)</f>
        <v>0</v>
      </c>
      <c r="BL210" s="16" t="s">
        <v>155</v>
      </c>
      <c r="BM210" s="201" t="s">
        <v>1383</v>
      </c>
    </row>
    <row r="211" spans="1:65" s="13" customFormat="1" ht="30.6">
      <c r="B211" s="203"/>
      <c r="C211" s="204"/>
      <c r="D211" s="205" t="s">
        <v>157</v>
      </c>
      <c r="E211" s="206" t="s">
        <v>1</v>
      </c>
      <c r="F211" s="207" t="s">
        <v>1384</v>
      </c>
      <c r="G211" s="204"/>
      <c r="H211" s="208">
        <v>1554.6890000000001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157</v>
      </c>
      <c r="AU211" s="214" t="s">
        <v>88</v>
      </c>
      <c r="AV211" s="13" t="s">
        <v>88</v>
      </c>
      <c r="AW211" s="13" t="s">
        <v>33</v>
      </c>
      <c r="AX211" s="13" t="s">
        <v>78</v>
      </c>
      <c r="AY211" s="214" t="s">
        <v>148</v>
      </c>
    </row>
    <row r="212" spans="1:65" s="2" customFormat="1" ht="24.15" customHeight="1">
      <c r="A212" s="33"/>
      <c r="B212" s="34"/>
      <c r="C212" s="190" t="s">
        <v>307</v>
      </c>
      <c r="D212" s="190" t="s">
        <v>150</v>
      </c>
      <c r="E212" s="191" t="s">
        <v>295</v>
      </c>
      <c r="F212" s="192" t="s">
        <v>296</v>
      </c>
      <c r="G212" s="193" t="s">
        <v>153</v>
      </c>
      <c r="H212" s="194">
        <v>216.48699999999999</v>
      </c>
      <c r="I212" s="195"/>
      <c r="J212" s="196">
        <f>ROUND(I212*H212,0)</f>
        <v>0</v>
      </c>
      <c r="K212" s="192" t="s">
        <v>154</v>
      </c>
      <c r="L212" s="38"/>
      <c r="M212" s="197" t="s">
        <v>1</v>
      </c>
      <c r="N212" s="198" t="s">
        <v>44</v>
      </c>
      <c r="O212" s="70"/>
      <c r="P212" s="199">
        <f>O212*H212</f>
        <v>0</v>
      </c>
      <c r="Q212" s="199">
        <v>2.0000000000000001E-4</v>
      </c>
      <c r="R212" s="199">
        <f>Q212*H212</f>
        <v>4.32974E-2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155</v>
      </c>
      <c r="AT212" s="201" t="s">
        <v>150</v>
      </c>
      <c r="AU212" s="201" t="s">
        <v>88</v>
      </c>
      <c r="AY212" s="16" t="s">
        <v>148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88</v>
      </c>
      <c r="BK212" s="202">
        <f>ROUND(I212*H212,0)</f>
        <v>0</v>
      </c>
      <c r="BL212" s="16" t="s">
        <v>155</v>
      </c>
      <c r="BM212" s="201" t="s">
        <v>1385</v>
      </c>
    </row>
    <row r="213" spans="1:65" s="13" customFormat="1">
      <c r="B213" s="203"/>
      <c r="C213" s="204"/>
      <c r="D213" s="205" t="s">
        <v>157</v>
      </c>
      <c r="E213" s="206" t="s">
        <v>1</v>
      </c>
      <c r="F213" s="207" t="s">
        <v>1386</v>
      </c>
      <c r="G213" s="204"/>
      <c r="H213" s="208">
        <v>7.5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157</v>
      </c>
      <c r="AU213" s="214" t="s">
        <v>88</v>
      </c>
      <c r="AV213" s="13" t="s">
        <v>88</v>
      </c>
      <c r="AW213" s="13" t="s">
        <v>33</v>
      </c>
      <c r="AX213" s="13" t="s">
        <v>78</v>
      </c>
      <c r="AY213" s="214" t="s">
        <v>148</v>
      </c>
    </row>
    <row r="214" spans="1:65" s="13" customFormat="1">
      <c r="B214" s="203"/>
      <c r="C214" s="204"/>
      <c r="D214" s="205" t="s">
        <v>157</v>
      </c>
      <c r="E214" s="206" t="s">
        <v>1</v>
      </c>
      <c r="F214" s="207" t="s">
        <v>1387</v>
      </c>
      <c r="G214" s="204"/>
      <c r="H214" s="208">
        <v>191.203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157</v>
      </c>
      <c r="AU214" s="214" t="s">
        <v>88</v>
      </c>
      <c r="AV214" s="13" t="s">
        <v>88</v>
      </c>
      <c r="AW214" s="13" t="s">
        <v>33</v>
      </c>
      <c r="AX214" s="13" t="s">
        <v>78</v>
      </c>
      <c r="AY214" s="214" t="s">
        <v>148</v>
      </c>
    </row>
    <row r="215" spans="1:65" s="13" customFormat="1">
      <c r="B215" s="203"/>
      <c r="C215" s="204"/>
      <c r="D215" s="205" t="s">
        <v>157</v>
      </c>
      <c r="E215" s="206" t="s">
        <v>1</v>
      </c>
      <c r="F215" s="207" t="s">
        <v>1388</v>
      </c>
      <c r="G215" s="204"/>
      <c r="H215" s="208">
        <v>17.783999999999999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157</v>
      </c>
      <c r="AU215" s="214" t="s">
        <v>88</v>
      </c>
      <c r="AV215" s="13" t="s">
        <v>88</v>
      </c>
      <c r="AW215" s="13" t="s">
        <v>33</v>
      </c>
      <c r="AX215" s="13" t="s">
        <v>78</v>
      </c>
      <c r="AY215" s="214" t="s">
        <v>148</v>
      </c>
    </row>
    <row r="216" spans="1:65" s="2" customFormat="1" ht="37.950000000000003" customHeight="1">
      <c r="A216" s="33"/>
      <c r="B216" s="34"/>
      <c r="C216" s="190" t="s">
        <v>312</v>
      </c>
      <c r="D216" s="190" t="s">
        <v>150</v>
      </c>
      <c r="E216" s="191" t="s">
        <v>301</v>
      </c>
      <c r="F216" s="192" t="s">
        <v>302</v>
      </c>
      <c r="G216" s="193" t="s">
        <v>153</v>
      </c>
      <c r="H216" s="194">
        <v>288.697</v>
      </c>
      <c r="I216" s="195"/>
      <c r="J216" s="196">
        <f>ROUND(I216*H216,0)</f>
        <v>0</v>
      </c>
      <c r="K216" s="192" t="s">
        <v>154</v>
      </c>
      <c r="L216" s="38"/>
      <c r="M216" s="197" t="s">
        <v>1</v>
      </c>
      <c r="N216" s="198" t="s">
        <v>44</v>
      </c>
      <c r="O216" s="70"/>
      <c r="P216" s="199">
        <f>O216*H216</f>
        <v>0</v>
      </c>
      <c r="Q216" s="199">
        <v>8.3499999999999998E-3</v>
      </c>
      <c r="R216" s="199">
        <f>Q216*H216</f>
        <v>2.4106199500000001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155</v>
      </c>
      <c r="AT216" s="201" t="s">
        <v>150</v>
      </c>
      <c r="AU216" s="201" t="s">
        <v>88</v>
      </c>
      <c r="AY216" s="16" t="s">
        <v>148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88</v>
      </c>
      <c r="BK216" s="202">
        <f>ROUND(I216*H216,0)</f>
        <v>0</v>
      </c>
      <c r="BL216" s="16" t="s">
        <v>155</v>
      </c>
      <c r="BM216" s="201" t="s">
        <v>1389</v>
      </c>
    </row>
    <row r="217" spans="1:65" s="13" customFormat="1" ht="20.399999999999999">
      <c r="B217" s="203"/>
      <c r="C217" s="204"/>
      <c r="D217" s="205" t="s">
        <v>157</v>
      </c>
      <c r="E217" s="206" t="s">
        <v>1</v>
      </c>
      <c r="F217" s="207" t="s">
        <v>1390</v>
      </c>
      <c r="G217" s="204"/>
      <c r="H217" s="208">
        <v>80.984999999999999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157</v>
      </c>
      <c r="AU217" s="214" t="s">
        <v>88</v>
      </c>
      <c r="AV217" s="13" t="s">
        <v>88</v>
      </c>
      <c r="AW217" s="13" t="s">
        <v>33</v>
      </c>
      <c r="AX217" s="13" t="s">
        <v>78</v>
      </c>
      <c r="AY217" s="214" t="s">
        <v>148</v>
      </c>
    </row>
    <row r="218" spans="1:65" s="13" customFormat="1">
      <c r="B218" s="203"/>
      <c r="C218" s="204"/>
      <c r="D218" s="205" t="s">
        <v>157</v>
      </c>
      <c r="E218" s="206" t="s">
        <v>1</v>
      </c>
      <c r="F218" s="207" t="s">
        <v>1391</v>
      </c>
      <c r="G218" s="204"/>
      <c r="H218" s="208">
        <v>54.198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157</v>
      </c>
      <c r="AU218" s="214" t="s">
        <v>88</v>
      </c>
      <c r="AV218" s="13" t="s">
        <v>88</v>
      </c>
      <c r="AW218" s="13" t="s">
        <v>33</v>
      </c>
      <c r="AX218" s="13" t="s">
        <v>78</v>
      </c>
      <c r="AY218" s="214" t="s">
        <v>148</v>
      </c>
    </row>
    <row r="219" spans="1:65" s="13" customFormat="1">
      <c r="B219" s="203"/>
      <c r="C219" s="204"/>
      <c r="D219" s="205" t="s">
        <v>157</v>
      </c>
      <c r="E219" s="206" t="s">
        <v>1</v>
      </c>
      <c r="F219" s="207" t="s">
        <v>1392</v>
      </c>
      <c r="G219" s="204"/>
      <c r="H219" s="208">
        <v>17.100000000000001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157</v>
      </c>
      <c r="AU219" s="214" t="s">
        <v>88</v>
      </c>
      <c r="AV219" s="13" t="s">
        <v>88</v>
      </c>
      <c r="AW219" s="13" t="s">
        <v>33</v>
      </c>
      <c r="AX219" s="13" t="s">
        <v>78</v>
      </c>
      <c r="AY219" s="214" t="s">
        <v>148</v>
      </c>
    </row>
    <row r="220" spans="1:65" s="13" customFormat="1">
      <c r="B220" s="203"/>
      <c r="C220" s="204"/>
      <c r="D220" s="205" t="s">
        <v>157</v>
      </c>
      <c r="E220" s="206" t="s">
        <v>1</v>
      </c>
      <c r="F220" s="207" t="s">
        <v>1393</v>
      </c>
      <c r="G220" s="204"/>
      <c r="H220" s="208">
        <v>38.92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157</v>
      </c>
      <c r="AU220" s="214" t="s">
        <v>88</v>
      </c>
      <c r="AV220" s="13" t="s">
        <v>88</v>
      </c>
      <c r="AW220" s="13" t="s">
        <v>33</v>
      </c>
      <c r="AX220" s="13" t="s">
        <v>78</v>
      </c>
      <c r="AY220" s="214" t="s">
        <v>148</v>
      </c>
    </row>
    <row r="221" spans="1:65" s="13" customFormat="1">
      <c r="B221" s="203"/>
      <c r="C221" s="204"/>
      <c r="D221" s="205" t="s">
        <v>157</v>
      </c>
      <c r="E221" s="206" t="s">
        <v>1</v>
      </c>
      <c r="F221" s="207" t="s">
        <v>1394</v>
      </c>
      <c r="G221" s="204"/>
      <c r="H221" s="208">
        <v>82.134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157</v>
      </c>
      <c r="AU221" s="214" t="s">
        <v>88</v>
      </c>
      <c r="AV221" s="13" t="s">
        <v>88</v>
      </c>
      <c r="AW221" s="13" t="s">
        <v>33</v>
      </c>
      <c r="AX221" s="13" t="s">
        <v>78</v>
      </c>
      <c r="AY221" s="214" t="s">
        <v>148</v>
      </c>
    </row>
    <row r="222" spans="1:65" s="13" customFormat="1">
      <c r="B222" s="203"/>
      <c r="C222" s="204"/>
      <c r="D222" s="205" t="s">
        <v>157</v>
      </c>
      <c r="E222" s="206" t="s">
        <v>1</v>
      </c>
      <c r="F222" s="207" t="s">
        <v>1395</v>
      </c>
      <c r="G222" s="204"/>
      <c r="H222" s="208">
        <v>3.24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157</v>
      </c>
      <c r="AU222" s="214" t="s">
        <v>88</v>
      </c>
      <c r="AV222" s="13" t="s">
        <v>88</v>
      </c>
      <c r="AW222" s="13" t="s">
        <v>33</v>
      </c>
      <c r="AX222" s="13" t="s">
        <v>78</v>
      </c>
      <c r="AY222" s="214" t="s">
        <v>148</v>
      </c>
    </row>
    <row r="223" spans="1:65" s="13" customFormat="1">
      <c r="B223" s="203"/>
      <c r="C223" s="204"/>
      <c r="D223" s="205" t="s">
        <v>157</v>
      </c>
      <c r="E223" s="206" t="s">
        <v>1</v>
      </c>
      <c r="F223" s="207" t="s">
        <v>1396</v>
      </c>
      <c r="G223" s="204"/>
      <c r="H223" s="208">
        <v>12.12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157</v>
      </c>
      <c r="AU223" s="214" t="s">
        <v>88</v>
      </c>
      <c r="AV223" s="13" t="s">
        <v>88</v>
      </c>
      <c r="AW223" s="13" t="s">
        <v>33</v>
      </c>
      <c r="AX223" s="13" t="s">
        <v>78</v>
      </c>
      <c r="AY223" s="214" t="s">
        <v>148</v>
      </c>
    </row>
    <row r="224" spans="1:65" s="2" customFormat="1" ht="16.5" customHeight="1">
      <c r="A224" s="33"/>
      <c r="B224" s="34"/>
      <c r="C224" s="215" t="s">
        <v>317</v>
      </c>
      <c r="D224" s="215" t="s">
        <v>262</v>
      </c>
      <c r="E224" s="216" t="s">
        <v>308</v>
      </c>
      <c r="F224" s="217" t="s">
        <v>309</v>
      </c>
      <c r="G224" s="218" t="s">
        <v>153</v>
      </c>
      <c r="H224" s="219">
        <v>154.678</v>
      </c>
      <c r="I224" s="220"/>
      <c r="J224" s="221">
        <f>ROUND(I224*H224,0)</f>
        <v>0</v>
      </c>
      <c r="K224" s="217" t="s">
        <v>154</v>
      </c>
      <c r="L224" s="222"/>
      <c r="M224" s="223" t="s">
        <v>1</v>
      </c>
      <c r="N224" s="224" t="s">
        <v>44</v>
      </c>
      <c r="O224" s="70"/>
      <c r="P224" s="199">
        <f>O224*H224</f>
        <v>0</v>
      </c>
      <c r="Q224" s="199">
        <v>6.8000000000000005E-4</v>
      </c>
      <c r="R224" s="199">
        <f>Q224*H224</f>
        <v>0.10518104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186</v>
      </c>
      <c r="AT224" s="201" t="s">
        <v>262</v>
      </c>
      <c r="AU224" s="201" t="s">
        <v>88</v>
      </c>
      <c r="AY224" s="16" t="s">
        <v>148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88</v>
      </c>
      <c r="BK224" s="202">
        <f>ROUND(I224*H224,0)</f>
        <v>0</v>
      </c>
      <c r="BL224" s="16" t="s">
        <v>155</v>
      </c>
      <c r="BM224" s="201" t="s">
        <v>1397</v>
      </c>
    </row>
    <row r="225" spans="1:65" s="13" customFormat="1">
      <c r="B225" s="203"/>
      <c r="C225" s="204"/>
      <c r="D225" s="205" t="s">
        <v>157</v>
      </c>
      <c r="E225" s="206" t="s">
        <v>1</v>
      </c>
      <c r="F225" s="207" t="s">
        <v>1398</v>
      </c>
      <c r="G225" s="204"/>
      <c r="H225" s="208">
        <v>154.678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157</v>
      </c>
      <c r="AU225" s="214" t="s">
        <v>88</v>
      </c>
      <c r="AV225" s="13" t="s">
        <v>88</v>
      </c>
      <c r="AW225" s="13" t="s">
        <v>33</v>
      </c>
      <c r="AX225" s="13" t="s">
        <v>78</v>
      </c>
      <c r="AY225" s="214" t="s">
        <v>148</v>
      </c>
    </row>
    <row r="226" spans="1:65" s="2" customFormat="1" ht="24.15" customHeight="1">
      <c r="A226" s="33"/>
      <c r="B226" s="34"/>
      <c r="C226" s="215" t="s">
        <v>323</v>
      </c>
      <c r="D226" s="215" t="s">
        <v>262</v>
      </c>
      <c r="E226" s="216" t="s">
        <v>313</v>
      </c>
      <c r="F226" s="217" t="s">
        <v>314</v>
      </c>
      <c r="G226" s="218" t="s">
        <v>153</v>
      </c>
      <c r="H226" s="219">
        <v>3.4020000000000001</v>
      </c>
      <c r="I226" s="220"/>
      <c r="J226" s="221">
        <f>ROUND(I226*H226,0)</f>
        <v>0</v>
      </c>
      <c r="K226" s="217" t="s">
        <v>154</v>
      </c>
      <c r="L226" s="222"/>
      <c r="M226" s="223" t="s">
        <v>1</v>
      </c>
      <c r="N226" s="224" t="s">
        <v>44</v>
      </c>
      <c r="O226" s="70"/>
      <c r="P226" s="199">
        <f>O226*H226</f>
        <v>0</v>
      </c>
      <c r="Q226" s="199">
        <v>5.9999999999999995E-4</v>
      </c>
      <c r="R226" s="199">
        <f>Q226*H226</f>
        <v>2.0412E-3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186</v>
      </c>
      <c r="AT226" s="201" t="s">
        <v>262</v>
      </c>
      <c r="AU226" s="201" t="s">
        <v>88</v>
      </c>
      <c r="AY226" s="16" t="s">
        <v>148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88</v>
      </c>
      <c r="BK226" s="202">
        <f>ROUND(I226*H226,0)</f>
        <v>0</v>
      </c>
      <c r="BL226" s="16" t="s">
        <v>155</v>
      </c>
      <c r="BM226" s="201" t="s">
        <v>1399</v>
      </c>
    </row>
    <row r="227" spans="1:65" s="13" customFormat="1">
      <c r="B227" s="203"/>
      <c r="C227" s="204"/>
      <c r="D227" s="205" t="s">
        <v>157</v>
      </c>
      <c r="E227" s="206" t="s">
        <v>1</v>
      </c>
      <c r="F227" s="207" t="s">
        <v>1400</v>
      </c>
      <c r="G227" s="204"/>
      <c r="H227" s="208">
        <v>3.4020000000000001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157</v>
      </c>
      <c r="AU227" s="214" t="s">
        <v>88</v>
      </c>
      <c r="AV227" s="13" t="s">
        <v>88</v>
      </c>
      <c r="AW227" s="13" t="s">
        <v>33</v>
      </c>
      <c r="AX227" s="13" t="s">
        <v>78</v>
      </c>
      <c r="AY227" s="214" t="s">
        <v>148</v>
      </c>
    </row>
    <row r="228" spans="1:65" s="2" customFormat="1" ht="24.15" customHeight="1">
      <c r="A228" s="33"/>
      <c r="B228" s="34"/>
      <c r="C228" s="215" t="s">
        <v>328</v>
      </c>
      <c r="D228" s="215" t="s">
        <v>262</v>
      </c>
      <c r="E228" s="216" t="s">
        <v>318</v>
      </c>
      <c r="F228" s="217" t="s">
        <v>319</v>
      </c>
      <c r="G228" s="218" t="s">
        <v>153</v>
      </c>
      <c r="H228" s="219">
        <v>58.811</v>
      </c>
      <c r="I228" s="220"/>
      <c r="J228" s="221">
        <f>ROUND(I228*H228,0)</f>
        <v>0</v>
      </c>
      <c r="K228" s="217" t="s">
        <v>154</v>
      </c>
      <c r="L228" s="222"/>
      <c r="M228" s="223" t="s">
        <v>1</v>
      </c>
      <c r="N228" s="224" t="s">
        <v>44</v>
      </c>
      <c r="O228" s="70"/>
      <c r="P228" s="199">
        <f>O228*H228</f>
        <v>0</v>
      </c>
      <c r="Q228" s="199">
        <v>1.1999999999999999E-3</v>
      </c>
      <c r="R228" s="199">
        <f>Q228*H228</f>
        <v>7.0573199999999989E-2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186</v>
      </c>
      <c r="AT228" s="201" t="s">
        <v>262</v>
      </c>
      <c r="AU228" s="201" t="s">
        <v>88</v>
      </c>
      <c r="AY228" s="16" t="s">
        <v>148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88</v>
      </c>
      <c r="BK228" s="202">
        <f>ROUND(I228*H228,0)</f>
        <v>0</v>
      </c>
      <c r="BL228" s="16" t="s">
        <v>155</v>
      </c>
      <c r="BM228" s="201" t="s">
        <v>1401</v>
      </c>
    </row>
    <row r="229" spans="1:65" s="13" customFormat="1" ht="20.399999999999999">
      <c r="B229" s="203"/>
      <c r="C229" s="204"/>
      <c r="D229" s="205" t="s">
        <v>157</v>
      </c>
      <c r="E229" s="206" t="s">
        <v>1</v>
      </c>
      <c r="F229" s="207" t="s">
        <v>1402</v>
      </c>
      <c r="G229" s="204"/>
      <c r="H229" s="208">
        <v>46.085000000000001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157</v>
      </c>
      <c r="AU229" s="214" t="s">
        <v>88</v>
      </c>
      <c r="AV229" s="13" t="s">
        <v>88</v>
      </c>
      <c r="AW229" s="13" t="s">
        <v>33</v>
      </c>
      <c r="AX229" s="13" t="s">
        <v>78</v>
      </c>
      <c r="AY229" s="214" t="s">
        <v>148</v>
      </c>
    </row>
    <row r="230" spans="1:65" s="13" customFormat="1">
      <c r="B230" s="203"/>
      <c r="C230" s="204"/>
      <c r="D230" s="205" t="s">
        <v>157</v>
      </c>
      <c r="E230" s="206" t="s">
        <v>1</v>
      </c>
      <c r="F230" s="207" t="s">
        <v>1403</v>
      </c>
      <c r="G230" s="204"/>
      <c r="H230" s="208">
        <v>12.726000000000001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157</v>
      </c>
      <c r="AU230" s="214" t="s">
        <v>88</v>
      </c>
      <c r="AV230" s="13" t="s">
        <v>88</v>
      </c>
      <c r="AW230" s="13" t="s">
        <v>33</v>
      </c>
      <c r="AX230" s="13" t="s">
        <v>78</v>
      </c>
      <c r="AY230" s="214" t="s">
        <v>148</v>
      </c>
    </row>
    <row r="231" spans="1:65" s="2" customFormat="1" ht="24.15" customHeight="1">
      <c r="A231" s="33"/>
      <c r="B231" s="34"/>
      <c r="C231" s="215" t="s">
        <v>333</v>
      </c>
      <c r="D231" s="215" t="s">
        <v>262</v>
      </c>
      <c r="E231" s="216" t="s">
        <v>324</v>
      </c>
      <c r="F231" s="217" t="s">
        <v>325</v>
      </c>
      <c r="G231" s="218" t="s">
        <v>153</v>
      </c>
      <c r="H231" s="219">
        <v>86.241</v>
      </c>
      <c r="I231" s="220"/>
      <c r="J231" s="221">
        <f>ROUND(I231*H231,0)</f>
        <v>0</v>
      </c>
      <c r="K231" s="217" t="s">
        <v>154</v>
      </c>
      <c r="L231" s="222"/>
      <c r="M231" s="223" t="s">
        <v>1</v>
      </c>
      <c r="N231" s="224" t="s">
        <v>44</v>
      </c>
      <c r="O231" s="70"/>
      <c r="P231" s="199">
        <f>O231*H231</f>
        <v>0</v>
      </c>
      <c r="Q231" s="199">
        <v>1.1999999999999999E-3</v>
      </c>
      <c r="R231" s="199">
        <f>Q231*H231</f>
        <v>0.10348919999999999</v>
      </c>
      <c r="S231" s="199">
        <v>0</v>
      </c>
      <c r="T231" s="20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1" t="s">
        <v>186</v>
      </c>
      <c r="AT231" s="201" t="s">
        <v>262</v>
      </c>
      <c r="AU231" s="201" t="s">
        <v>88</v>
      </c>
      <c r="AY231" s="16" t="s">
        <v>148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6" t="s">
        <v>88</v>
      </c>
      <c r="BK231" s="202">
        <f>ROUND(I231*H231,0)</f>
        <v>0</v>
      </c>
      <c r="BL231" s="16" t="s">
        <v>155</v>
      </c>
      <c r="BM231" s="201" t="s">
        <v>1404</v>
      </c>
    </row>
    <row r="232" spans="1:65" s="13" customFormat="1">
      <c r="B232" s="203"/>
      <c r="C232" s="204"/>
      <c r="D232" s="205" t="s">
        <v>157</v>
      </c>
      <c r="E232" s="206" t="s">
        <v>1</v>
      </c>
      <c r="F232" s="207" t="s">
        <v>1405</v>
      </c>
      <c r="G232" s="204"/>
      <c r="H232" s="208">
        <v>86.241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157</v>
      </c>
      <c r="AU232" s="214" t="s">
        <v>88</v>
      </c>
      <c r="AV232" s="13" t="s">
        <v>88</v>
      </c>
      <c r="AW232" s="13" t="s">
        <v>33</v>
      </c>
      <c r="AX232" s="13" t="s">
        <v>78</v>
      </c>
      <c r="AY232" s="214" t="s">
        <v>148</v>
      </c>
    </row>
    <row r="233" spans="1:65" s="2" customFormat="1" ht="44.25" customHeight="1">
      <c r="A233" s="33"/>
      <c r="B233" s="34"/>
      <c r="C233" s="190" t="s">
        <v>338</v>
      </c>
      <c r="D233" s="190" t="s">
        <v>150</v>
      </c>
      <c r="E233" s="191" t="s">
        <v>329</v>
      </c>
      <c r="F233" s="192" t="s">
        <v>330</v>
      </c>
      <c r="G233" s="193" t="s">
        <v>153</v>
      </c>
      <c r="H233" s="194">
        <v>186.93799999999999</v>
      </c>
      <c r="I233" s="195"/>
      <c r="J233" s="196">
        <f>ROUND(I233*H233,0)</f>
        <v>0</v>
      </c>
      <c r="K233" s="192" t="s">
        <v>154</v>
      </c>
      <c r="L233" s="38"/>
      <c r="M233" s="197" t="s">
        <v>1</v>
      </c>
      <c r="N233" s="198" t="s">
        <v>44</v>
      </c>
      <c r="O233" s="70"/>
      <c r="P233" s="199">
        <f>O233*H233</f>
        <v>0</v>
      </c>
      <c r="Q233" s="199">
        <v>8.3499999999999998E-3</v>
      </c>
      <c r="R233" s="199">
        <f>Q233*H233</f>
        <v>1.5609322999999999</v>
      </c>
      <c r="S233" s="199">
        <v>0</v>
      </c>
      <c r="T233" s="20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155</v>
      </c>
      <c r="AT233" s="201" t="s">
        <v>150</v>
      </c>
      <c r="AU233" s="201" t="s">
        <v>88</v>
      </c>
      <c r="AY233" s="16" t="s">
        <v>148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88</v>
      </c>
      <c r="BK233" s="202">
        <f>ROUND(I233*H233,0)</f>
        <v>0</v>
      </c>
      <c r="BL233" s="16" t="s">
        <v>155</v>
      </c>
      <c r="BM233" s="201" t="s">
        <v>1406</v>
      </c>
    </row>
    <row r="234" spans="1:65" s="13" customFormat="1" ht="20.399999999999999">
      <c r="B234" s="203"/>
      <c r="C234" s="204"/>
      <c r="D234" s="205" t="s">
        <v>157</v>
      </c>
      <c r="E234" s="206" t="s">
        <v>1</v>
      </c>
      <c r="F234" s="207" t="s">
        <v>1407</v>
      </c>
      <c r="G234" s="204"/>
      <c r="H234" s="208">
        <v>186.93799999999999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157</v>
      </c>
      <c r="AU234" s="214" t="s">
        <v>88</v>
      </c>
      <c r="AV234" s="13" t="s">
        <v>88</v>
      </c>
      <c r="AW234" s="13" t="s">
        <v>33</v>
      </c>
      <c r="AX234" s="13" t="s">
        <v>78</v>
      </c>
      <c r="AY234" s="214" t="s">
        <v>148</v>
      </c>
    </row>
    <row r="235" spans="1:65" s="2" customFormat="1" ht="24.15" customHeight="1">
      <c r="A235" s="33"/>
      <c r="B235" s="34"/>
      <c r="C235" s="215" t="s">
        <v>348</v>
      </c>
      <c r="D235" s="215" t="s">
        <v>262</v>
      </c>
      <c r="E235" s="216" t="s">
        <v>334</v>
      </c>
      <c r="F235" s="217" t="s">
        <v>335</v>
      </c>
      <c r="G235" s="218" t="s">
        <v>153</v>
      </c>
      <c r="H235" s="219">
        <v>196.285</v>
      </c>
      <c r="I235" s="220"/>
      <c r="J235" s="221">
        <f>ROUND(I235*H235,0)</f>
        <v>0</v>
      </c>
      <c r="K235" s="217" t="s">
        <v>154</v>
      </c>
      <c r="L235" s="222"/>
      <c r="M235" s="223" t="s">
        <v>1</v>
      </c>
      <c r="N235" s="224" t="s">
        <v>44</v>
      </c>
      <c r="O235" s="70"/>
      <c r="P235" s="199">
        <f>O235*H235</f>
        <v>0</v>
      </c>
      <c r="Q235" s="199">
        <v>1.8E-3</v>
      </c>
      <c r="R235" s="199">
        <f>Q235*H235</f>
        <v>0.35331299999999999</v>
      </c>
      <c r="S235" s="199">
        <v>0</v>
      </c>
      <c r="T235" s="20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1" t="s">
        <v>186</v>
      </c>
      <c r="AT235" s="201" t="s">
        <v>262</v>
      </c>
      <c r="AU235" s="201" t="s">
        <v>88</v>
      </c>
      <c r="AY235" s="16" t="s">
        <v>148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6" t="s">
        <v>88</v>
      </c>
      <c r="BK235" s="202">
        <f>ROUND(I235*H235,0)</f>
        <v>0</v>
      </c>
      <c r="BL235" s="16" t="s">
        <v>155</v>
      </c>
      <c r="BM235" s="201" t="s">
        <v>1408</v>
      </c>
    </row>
    <row r="236" spans="1:65" s="13" customFormat="1">
      <c r="B236" s="203"/>
      <c r="C236" s="204"/>
      <c r="D236" s="205" t="s">
        <v>157</v>
      </c>
      <c r="E236" s="206" t="s">
        <v>1</v>
      </c>
      <c r="F236" s="207" t="s">
        <v>1409</v>
      </c>
      <c r="G236" s="204"/>
      <c r="H236" s="208">
        <v>196.285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157</v>
      </c>
      <c r="AU236" s="214" t="s">
        <v>88</v>
      </c>
      <c r="AV236" s="13" t="s">
        <v>88</v>
      </c>
      <c r="AW236" s="13" t="s">
        <v>33</v>
      </c>
      <c r="AX236" s="13" t="s">
        <v>78</v>
      </c>
      <c r="AY236" s="214" t="s">
        <v>148</v>
      </c>
    </row>
    <row r="237" spans="1:65" s="2" customFormat="1" ht="44.25" customHeight="1">
      <c r="A237" s="33"/>
      <c r="B237" s="34"/>
      <c r="C237" s="190" t="s">
        <v>353</v>
      </c>
      <c r="D237" s="190" t="s">
        <v>150</v>
      </c>
      <c r="E237" s="191" t="s">
        <v>339</v>
      </c>
      <c r="F237" s="192" t="s">
        <v>340</v>
      </c>
      <c r="G237" s="193" t="s">
        <v>153</v>
      </c>
      <c r="H237" s="194">
        <v>854.03399999999999</v>
      </c>
      <c r="I237" s="195"/>
      <c r="J237" s="196">
        <f>ROUND(I237*H237,0)</f>
        <v>0</v>
      </c>
      <c r="K237" s="192" t="s">
        <v>154</v>
      </c>
      <c r="L237" s="38"/>
      <c r="M237" s="197" t="s">
        <v>1</v>
      </c>
      <c r="N237" s="198" t="s">
        <v>44</v>
      </c>
      <c r="O237" s="70"/>
      <c r="P237" s="199">
        <f>O237*H237</f>
        <v>0</v>
      </c>
      <c r="Q237" s="199">
        <v>8.6E-3</v>
      </c>
      <c r="R237" s="199">
        <f>Q237*H237</f>
        <v>7.3446923999999996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155</v>
      </c>
      <c r="AT237" s="201" t="s">
        <v>150</v>
      </c>
      <c r="AU237" s="201" t="s">
        <v>88</v>
      </c>
      <c r="AY237" s="16" t="s">
        <v>148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88</v>
      </c>
      <c r="BK237" s="202">
        <f>ROUND(I237*H237,0)</f>
        <v>0</v>
      </c>
      <c r="BL237" s="16" t="s">
        <v>155</v>
      </c>
      <c r="BM237" s="201" t="s">
        <v>1410</v>
      </c>
    </row>
    <row r="238" spans="1:65" s="13" customFormat="1">
      <c r="B238" s="203"/>
      <c r="C238" s="204"/>
      <c r="D238" s="205" t="s">
        <v>157</v>
      </c>
      <c r="E238" s="206" t="s">
        <v>1</v>
      </c>
      <c r="F238" s="207" t="s">
        <v>1411</v>
      </c>
      <c r="G238" s="204"/>
      <c r="H238" s="208">
        <v>1660.2159999999999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157</v>
      </c>
      <c r="AU238" s="214" t="s">
        <v>88</v>
      </c>
      <c r="AV238" s="13" t="s">
        <v>88</v>
      </c>
      <c r="AW238" s="13" t="s">
        <v>33</v>
      </c>
      <c r="AX238" s="13" t="s">
        <v>78</v>
      </c>
      <c r="AY238" s="214" t="s">
        <v>148</v>
      </c>
    </row>
    <row r="239" spans="1:65" s="13" customFormat="1">
      <c r="B239" s="203"/>
      <c r="C239" s="204"/>
      <c r="D239" s="205" t="s">
        <v>157</v>
      </c>
      <c r="E239" s="206" t="s">
        <v>1</v>
      </c>
      <c r="F239" s="207" t="s">
        <v>1412</v>
      </c>
      <c r="G239" s="204"/>
      <c r="H239" s="208">
        <v>-247.75200000000001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157</v>
      </c>
      <c r="AU239" s="214" t="s">
        <v>88</v>
      </c>
      <c r="AV239" s="13" t="s">
        <v>88</v>
      </c>
      <c r="AW239" s="13" t="s">
        <v>33</v>
      </c>
      <c r="AX239" s="13" t="s">
        <v>78</v>
      </c>
      <c r="AY239" s="214" t="s">
        <v>148</v>
      </c>
    </row>
    <row r="240" spans="1:65" s="13" customFormat="1">
      <c r="B240" s="203"/>
      <c r="C240" s="204"/>
      <c r="D240" s="205" t="s">
        <v>157</v>
      </c>
      <c r="E240" s="206" t="s">
        <v>1</v>
      </c>
      <c r="F240" s="207" t="s">
        <v>1413</v>
      </c>
      <c r="G240" s="204"/>
      <c r="H240" s="208">
        <v>-323.52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157</v>
      </c>
      <c r="AU240" s="214" t="s">
        <v>88</v>
      </c>
      <c r="AV240" s="13" t="s">
        <v>88</v>
      </c>
      <c r="AW240" s="13" t="s">
        <v>33</v>
      </c>
      <c r="AX240" s="13" t="s">
        <v>78</v>
      </c>
      <c r="AY240" s="214" t="s">
        <v>148</v>
      </c>
    </row>
    <row r="241" spans="1:65" s="13" customFormat="1">
      <c r="B241" s="203"/>
      <c r="C241" s="204"/>
      <c r="D241" s="205" t="s">
        <v>157</v>
      </c>
      <c r="E241" s="206" t="s">
        <v>1</v>
      </c>
      <c r="F241" s="207" t="s">
        <v>1414</v>
      </c>
      <c r="G241" s="204"/>
      <c r="H241" s="208">
        <v>-17.760000000000002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157</v>
      </c>
      <c r="AU241" s="214" t="s">
        <v>88</v>
      </c>
      <c r="AV241" s="13" t="s">
        <v>88</v>
      </c>
      <c r="AW241" s="13" t="s">
        <v>33</v>
      </c>
      <c r="AX241" s="13" t="s">
        <v>78</v>
      </c>
      <c r="AY241" s="214" t="s">
        <v>148</v>
      </c>
    </row>
    <row r="242" spans="1:65" s="13" customFormat="1">
      <c r="B242" s="203"/>
      <c r="C242" s="204"/>
      <c r="D242" s="205" t="s">
        <v>157</v>
      </c>
      <c r="E242" s="206" t="s">
        <v>1</v>
      </c>
      <c r="F242" s="207" t="s">
        <v>1415</v>
      </c>
      <c r="G242" s="204"/>
      <c r="H242" s="208">
        <v>-217.15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157</v>
      </c>
      <c r="AU242" s="214" t="s">
        <v>88</v>
      </c>
      <c r="AV242" s="13" t="s">
        <v>88</v>
      </c>
      <c r="AW242" s="13" t="s">
        <v>33</v>
      </c>
      <c r="AX242" s="13" t="s">
        <v>78</v>
      </c>
      <c r="AY242" s="214" t="s">
        <v>148</v>
      </c>
    </row>
    <row r="243" spans="1:65" s="2" customFormat="1" ht="16.5" customHeight="1">
      <c r="A243" s="33"/>
      <c r="B243" s="34"/>
      <c r="C243" s="215" t="s">
        <v>358</v>
      </c>
      <c r="D243" s="215" t="s">
        <v>262</v>
      </c>
      <c r="E243" s="216" t="s">
        <v>349</v>
      </c>
      <c r="F243" s="217" t="s">
        <v>350</v>
      </c>
      <c r="G243" s="218" t="s">
        <v>153</v>
      </c>
      <c r="H243" s="219">
        <v>896.73599999999999</v>
      </c>
      <c r="I243" s="220"/>
      <c r="J243" s="221">
        <f>ROUND(I243*H243,0)</f>
        <v>0</v>
      </c>
      <c r="K243" s="217" t="s">
        <v>154</v>
      </c>
      <c r="L243" s="222"/>
      <c r="M243" s="223" t="s">
        <v>1</v>
      </c>
      <c r="N243" s="224" t="s">
        <v>44</v>
      </c>
      <c r="O243" s="70"/>
      <c r="P243" s="199">
        <f>O243*H243</f>
        <v>0</v>
      </c>
      <c r="Q243" s="199">
        <v>2.3800000000000002E-3</v>
      </c>
      <c r="R243" s="199">
        <f>Q243*H243</f>
        <v>2.1342316800000001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186</v>
      </c>
      <c r="AT243" s="201" t="s">
        <v>262</v>
      </c>
      <c r="AU243" s="201" t="s">
        <v>88</v>
      </c>
      <c r="AY243" s="16" t="s">
        <v>148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88</v>
      </c>
      <c r="BK243" s="202">
        <f>ROUND(I243*H243,0)</f>
        <v>0</v>
      </c>
      <c r="BL243" s="16" t="s">
        <v>155</v>
      </c>
      <c r="BM243" s="201" t="s">
        <v>1416</v>
      </c>
    </row>
    <row r="244" spans="1:65" s="13" customFormat="1">
      <c r="B244" s="203"/>
      <c r="C244" s="204"/>
      <c r="D244" s="205" t="s">
        <v>157</v>
      </c>
      <c r="E244" s="206" t="s">
        <v>1</v>
      </c>
      <c r="F244" s="207" t="s">
        <v>1417</v>
      </c>
      <c r="G244" s="204"/>
      <c r="H244" s="208">
        <v>896.73599999999999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157</v>
      </c>
      <c r="AU244" s="214" t="s">
        <v>88</v>
      </c>
      <c r="AV244" s="13" t="s">
        <v>88</v>
      </c>
      <c r="AW244" s="13" t="s">
        <v>33</v>
      </c>
      <c r="AX244" s="13" t="s">
        <v>78</v>
      </c>
      <c r="AY244" s="214" t="s">
        <v>148</v>
      </c>
    </row>
    <row r="245" spans="1:65" s="2" customFormat="1" ht="37.950000000000003" customHeight="1">
      <c r="A245" s="33"/>
      <c r="B245" s="34"/>
      <c r="C245" s="190" t="s">
        <v>364</v>
      </c>
      <c r="D245" s="190" t="s">
        <v>150</v>
      </c>
      <c r="E245" s="191" t="s">
        <v>359</v>
      </c>
      <c r="F245" s="192" t="s">
        <v>360</v>
      </c>
      <c r="G245" s="193" t="s">
        <v>199</v>
      </c>
      <c r="H245" s="194">
        <v>307.2</v>
      </c>
      <c r="I245" s="195"/>
      <c r="J245" s="196">
        <f>ROUND(I245*H245,0)</f>
        <v>0</v>
      </c>
      <c r="K245" s="192" t="s">
        <v>154</v>
      </c>
      <c r="L245" s="38"/>
      <c r="M245" s="197" t="s">
        <v>1</v>
      </c>
      <c r="N245" s="198" t="s">
        <v>44</v>
      </c>
      <c r="O245" s="70"/>
      <c r="P245" s="199">
        <f>O245*H245</f>
        <v>0</v>
      </c>
      <c r="Q245" s="199">
        <v>1.7600000000000001E-3</v>
      </c>
      <c r="R245" s="199">
        <f>Q245*H245</f>
        <v>0.54067200000000004</v>
      </c>
      <c r="S245" s="199">
        <v>0</v>
      </c>
      <c r="T245" s="20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1" t="s">
        <v>155</v>
      </c>
      <c r="AT245" s="201" t="s">
        <v>150</v>
      </c>
      <c r="AU245" s="201" t="s">
        <v>88</v>
      </c>
      <c r="AY245" s="16" t="s">
        <v>148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6" t="s">
        <v>88</v>
      </c>
      <c r="BK245" s="202">
        <f>ROUND(I245*H245,0)</f>
        <v>0</v>
      </c>
      <c r="BL245" s="16" t="s">
        <v>155</v>
      </c>
      <c r="BM245" s="201" t="s">
        <v>1418</v>
      </c>
    </row>
    <row r="246" spans="1:65" s="13" customFormat="1" ht="20.399999999999999">
      <c r="B246" s="203"/>
      <c r="C246" s="204"/>
      <c r="D246" s="205" t="s">
        <v>157</v>
      </c>
      <c r="E246" s="206" t="s">
        <v>1</v>
      </c>
      <c r="F246" s="207" t="s">
        <v>1419</v>
      </c>
      <c r="G246" s="204"/>
      <c r="H246" s="208">
        <v>255.84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157</v>
      </c>
      <c r="AU246" s="214" t="s">
        <v>88</v>
      </c>
      <c r="AV246" s="13" t="s">
        <v>88</v>
      </c>
      <c r="AW246" s="13" t="s">
        <v>33</v>
      </c>
      <c r="AX246" s="13" t="s">
        <v>78</v>
      </c>
      <c r="AY246" s="214" t="s">
        <v>148</v>
      </c>
    </row>
    <row r="247" spans="1:65" s="13" customFormat="1">
      <c r="B247" s="203"/>
      <c r="C247" s="204"/>
      <c r="D247" s="205" t="s">
        <v>157</v>
      </c>
      <c r="E247" s="206" t="s">
        <v>1</v>
      </c>
      <c r="F247" s="207" t="s">
        <v>1420</v>
      </c>
      <c r="G247" s="204"/>
      <c r="H247" s="208">
        <v>51.36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157</v>
      </c>
      <c r="AU247" s="214" t="s">
        <v>88</v>
      </c>
      <c r="AV247" s="13" t="s">
        <v>88</v>
      </c>
      <c r="AW247" s="13" t="s">
        <v>33</v>
      </c>
      <c r="AX247" s="13" t="s">
        <v>78</v>
      </c>
      <c r="AY247" s="214" t="s">
        <v>148</v>
      </c>
    </row>
    <row r="248" spans="1:65" s="2" customFormat="1" ht="24.15" customHeight="1">
      <c r="A248" s="33"/>
      <c r="B248" s="34"/>
      <c r="C248" s="215" t="s">
        <v>369</v>
      </c>
      <c r="D248" s="215" t="s">
        <v>262</v>
      </c>
      <c r="E248" s="216" t="s">
        <v>365</v>
      </c>
      <c r="F248" s="217" t="s">
        <v>366</v>
      </c>
      <c r="G248" s="218" t="s">
        <v>153</v>
      </c>
      <c r="H248" s="219">
        <v>16.117999999999999</v>
      </c>
      <c r="I248" s="220"/>
      <c r="J248" s="221">
        <f>ROUND(I248*H248,0)</f>
        <v>0</v>
      </c>
      <c r="K248" s="217" t="s">
        <v>154</v>
      </c>
      <c r="L248" s="222"/>
      <c r="M248" s="223" t="s">
        <v>1</v>
      </c>
      <c r="N248" s="224" t="s">
        <v>44</v>
      </c>
      <c r="O248" s="70"/>
      <c r="P248" s="199">
        <f>O248*H248</f>
        <v>0</v>
      </c>
      <c r="Q248" s="199">
        <v>8.9999999999999998E-4</v>
      </c>
      <c r="R248" s="199">
        <f>Q248*H248</f>
        <v>1.4506199999999999E-2</v>
      </c>
      <c r="S248" s="199">
        <v>0</v>
      </c>
      <c r="T248" s="20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1" t="s">
        <v>186</v>
      </c>
      <c r="AT248" s="201" t="s">
        <v>262</v>
      </c>
      <c r="AU248" s="201" t="s">
        <v>88</v>
      </c>
      <c r="AY248" s="16" t="s">
        <v>148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6" t="s">
        <v>88</v>
      </c>
      <c r="BK248" s="202">
        <f>ROUND(I248*H248,0)</f>
        <v>0</v>
      </c>
      <c r="BL248" s="16" t="s">
        <v>155</v>
      </c>
      <c r="BM248" s="201" t="s">
        <v>1421</v>
      </c>
    </row>
    <row r="249" spans="1:65" s="13" customFormat="1" ht="30.6">
      <c r="B249" s="203"/>
      <c r="C249" s="204"/>
      <c r="D249" s="205" t="s">
        <v>157</v>
      </c>
      <c r="E249" s="206" t="s">
        <v>1</v>
      </c>
      <c r="F249" s="207" t="s">
        <v>1422</v>
      </c>
      <c r="G249" s="204"/>
      <c r="H249" s="208">
        <v>16.117999999999999</v>
      </c>
      <c r="I249" s="209"/>
      <c r="J249" s="204"/>
      <c r="K249" s="204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157</v>
      </c>
      <c r="AU249" s="214" t="s">
        <v>88</v>
      </c>
      <c r="AV249" s="13" t="s">
        <v>88</v>
      </c>
      <c r="AW249" s="13" t="s">
        <v>33</v>
      </c>
      <c r="AX249" s="13" t="s">
        <v>78</v>
      </c>
      <c r="AY249" s="214" t="s">
        <v>148</v>
      </c>
    </row>
    <row r="250" spans="1:65" s="2" customFormat="1" ht="24.15" customHeight="1">
      <c r="A250" s="33"/>
      <c r="B250" s="34"/>
      <c r="C250" s="215" t="s">
        <v>374</v>
      </c>
      <c r="D250" s="215" t="s">
        <v>262</v>
      </c>
      <c r="E250" s="216" t="s">
        <v>370</v>
      </c>
      <c r="F250" s="217" t="s">
        <v>371</v>
      </c>
      <c r="G250" s="218" t="s">
        <v>153</v>
      </c>
      <c r="H250" s="219">
        <v>6.4710000000000001</v>
      </c>
      <c r="I250" s="220"/>
      <c r="J250" s="221">
        <f>ROUND(I250*H250,0)</f>
        <v>0</v>
      </c>
      <c r="K250" s="217" t="s">
        <v>154</v>
      </c>
      <c r="L250" s="222"/>
      <c r="M250" s="223" t="s">
        <v>1</v>
      </c>
      <c r="N250" s="224" t="s">
        <v>44</v>
      </c>
      <c r="O250" s="70"/>
      <c r="P250" s="199">
        <f>O250*H250</f>
        <v>0</v>
      </c>
      <c r="Q250" s="199">
        <v>8.9999999999999998E-4</v>
      </c>
      <c r="R250" s="199">
        <f>Q250*H250</f>
        <v>5.8238999999999999E-3</v>
      </c>
      <c r="S250" s="199">
        <v>0</v>
      </c>
      <c r="T250" s="20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1" t="s">
        <v>186</v>
      </c>
      <c r="AT250" s="201" t="s">
        <v>262</v>
      </c>
      <c r="AU250" s="201" t="s">
        <v>88</v>
      </c>
      <c r="AY250" s="16" t="s">
        <v>148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6" t="s">
        <v>88</v>
      </c>
      <c r="BK250" s="202">
        <f>ROUND(I250*H250,0)</f>
        <v>0</v>
      </c>
      <c r="BL250" s="16" t="s">
        <v>155</v>
      </c>
      <c r="BM250" s="201" t="s">
        <v>1423</v>
      </c>
    </row>
    <row r="251" spans="1:65" s="13" customFormat="1">
      <c r="B251" s="203"/>
      <c r="C251" s="204"/>
      <c r="D251" s="205" t="s">
        <v>157</v>
      </c>
      <c r="E251" s="206" t="s">
        <v>1</v>
      </c>
      <c r="F251" s="207" t="s">
        <v>1424</v>
      </c>
      <c r="G251" s="204"/>
      <c r="H251" s="208">
        <v>6.4710000000000001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157</v>
      </c>
      <c r="AU251" s="214" t="s">
        <v>88</v>
      </c>
      <c r="AV251" s="13" t="s">
        <v>88</v>
      </c>
      <c r="AW251" s="13" t="s">
        <v>33</v>
      </c>
      <c r="AX251" s="13" t="s">
        <v>78</v>
      </c>
      <c r="AY251" s="214" t="s">
        <v>148</v>
      </c>
    </row>
    <row r="252" spans="1:65" s="2" customFormat="1" ht="37.950000000000003" customHeight="1">
      <c r="A252" s="33"/>
      <c r="B252" s="34"/>
      <c r="C252" s="190" t="s">
        <v>380</v>
      </c>
      <c r="D252" s="190" t="s">
        <v>150</v>
      </c>
      <c r="E252" s="191" t="s">
        <v>375</v>
      </c>
      <c r="F252" s="192" t="s">
        <v>376</v>
      </c>
      <c r="G252" s="193" t="s">
        <v>199</v>
      </c>
      <c r="H252" s="194">
        <v>202.2</v>
      </c>
      <c r="I252" s="195"/>
      <c r="J252" s="196">
        <f>ROUND(I252*H252,0)</f>
        <v>0</v>
      </c>
      <c r="K252" s="192" t="s">
        <v>154</v>
      </c>
      <c r="L252" s="38"/>
      <c r="M252" s="197" t="s">
        <v>1</v>
      </c>
      <c r="N252" s="198" t="s">
        <v>44</v>
      </c>
      <c r="O252" s="70"/>
      <c r="P252" s="199">
        <f>O252*H252</f>
        <v>0</v>
      </c>
      <c r="Q252" s="199">
        <v>3.3899999999999998E-3</v>
      </c>
      <c r="R252" s="199">
        <f>Q252*H252</f>
        <v>0.6854579999999999</v>
      </c>
      <c r="S252" s="199">
        <v>0</v>
      </c>
      <c r="T252" s="20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1" t="s">
        <v>155</v>
      </c>
      <c r="AT252" s="201" t="s">
        <v>150</v>
      </c>
      <c r="AU252" s="201" t="s">
        <v>88</v>
      </c>
      <c r="AY252" s="16" t="s">
        <v>148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6" t="s">
        <v>88</v>
      </c>
      <c r="BK252" s="202">
        <f>ROUND(I252*H252,0)</f>
        <v>0</v>
      </c>
      <c r="BL252" s="16" t="s">
        <v>155</v>
      </c>
      <c r="BM252" s="201" t="s">
        <v>1425</v>
      </c>
    </row>
    <row r="253" spans="1:65" s="13" customFormat="1">
      <c r="B253" s="203"/>
      <c r="C253" s="204"/>
      <c r="D253" s="205" t="s">
        <v>157</v>
      </c>
      <c r="E253" s="206" t="s">
        <v>1</v>
      </c>
      <c r="F253" s="207" t="s">
        <v>1426</v>
      </c>
      <c r="G253" s="204"/>
      <c r="H253" s="208">
        <v>151.19999999999999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157</v>
      </c>
      <c r="AU253" s="214" t="s">
        <v>88</v>
      </c>
      <c r="AV253" s="13" t="s">
        <v>88</v>
      </c>
      <c r="AW253" s="13" t="s">
        <v>33</v>
      </c>
      <c r="AX253" s="13" t="s">
        <v>78</v>
      </c>
      <c r="AY253" s="214" t="s">
        <v>148</v>
      </c>
    </row>
    <row r="254" spans="1:65" s="13" customFormat="1">
      <c r="B254" s="203"/>
      <c r="C254" s="204"/>
      <c r="D254" s="205" t="s">
        <v>157</v>
      </c>
      <c r="E254" s="206" t="s">
        <v>1</v>
      </c>
      <c r="F254" s="207" t="s">
        <v>1427</v>
      </c>
      <c r="G254" s="204"/>
      <c r="H254" s="208">
        <v>51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157</v>
      </c>
      <c r="AU254" s="214" t="s">
        <v>88</v>
      </c>
      <c r="AV254" s="13" t="s">
        <v>88</v>
      </c>
      <c r="AW254" s="13" t="s">
        <v>33</v>
      </c>
      <c r="AX254" s="13" t="s">
        <v>78</v>
      </c>
      <c r="AY254" s="214" t="s">
        <v>148</v>
      </c>
    </row>
    <row r="255" spans="1:65" s="2" customFormat="1" ht="24.15" customHeight="1">
      <c r="A255" s="33"/>
      <c r="B255" s="34"/>
      <c r="C255" s="215" t="s">
        <v>383</v>
      </c>
      <c r="D255" s="215" t="s">
        <v>262</v>
      </c>
      <c r="E255" s="216" t="s">
        <v>370</v>
      </c>
      <c r="F255" s="217" t="s">
        <v>371</v>
      </c>
      <c r="G255" s="218" t="s">
        <v>153</v>
      </c>
      <c r="H255" s="219">
        <v>63.692999999999998</v>
      </c>
      <c r="I255" s="220"/>
      <c r="J255" s="221">
        <f>ROUND(I255*H255,0)</f>
        <v>0</v>
      </c>
      <c r="K255" s="217" t="s">
        <v>154</v>
      </c>
      <c r="L255" s="222"/>
      <c r="M255" s="223" t="s">
        <v>1</v>
      </c>
      <c r="N255" s="224" t="s">
        <v>44</v>
      </c>
      <c r="O255" s="70"/>
      <c r="P255" s="199">
        <f>O255*H255</f>
        <v>0</v>
      </c>
      <c r="Q255" s="199">
        <v>8.9999999999999998E-4</v>
      </c>
      <c r="R255" s="199">
        <f>Q255*H255</f>
        <v>5.7323699999999998E-2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186</v>
      </c>
      <c r="AT255" s="201" t="s">
        <v>262</v>
      </c>
      <c r="AU255" s="201" t="s">
        <v>88</v>
      </c>
      <c r="AY255" s="16" t="s">
        <v>148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88</v>
      </c>
      <c r="BK255" s="202">
        <f>ROUND(I255*H255,0)</f>
        <v>0</v>
      </c>
      <c r="BL255" s="16" t="s">
        <v>155</v>
      </c>
      <c r="BM255" s="201" t="s">
        <v>1428</v>
      </c>
    </row>
    <row r="256" spans="1:65" s="13" customFormat="1">
      <c r="B256" s="203"/>
      <c r="C256" s="204"/>
      <c r="D256" s="205" t="s">
        <v>157</v>
      </c>
      <c r="E256" s="206" t="s">
        <v>1</v>
      </c>
      <c r="F256" s="207" t="s">
        <v>1429</v>
      </c>
      <c r="G256" s="204"/>
      <c r="H256" s="208">
        <v>63.692999999999998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157</v>
      </c>
      <c r="AU256" s="214" t="s">
        <v>88</v>
      </c>
      <c r="AV256" s="13" t="s">
        <v>88</v>
      </c>
      <c r="AW256" s="13" t="s">
        <v>33</v>
      </c>
      <c r="AX256" s="13" t="s">
        <v>78</v>
      </c>
      <c r="AY256" s="214" t="s">
        <v>148</v>
      </c>
    </row>
    <row r="257" spans="1:65" s="2" customFormat="1" ht="44.25" customHeight="1">
      <c r="A257" s="33"/>
      <c r="B257" s="34"/>
      <c r="C257" s="190" t="s">
        <v>388</v>
      </c>
      <c r="D257" s="190" t="s">
        <v>150</v>
      </c>
      <c r="E257" s="191" t="s">
        <v>384</v>
      </c>
      <c r="F257" s="192" t="s">
        <v>385</v>
      </c>
      <c r="G257" s="193" t="s">
        <v>153</v>
      </c>
      <c r="H257" s="194">
        <v>21.312000000000001</v>
      </c>
      <c r="I257" s="195"/>
      <c r="J257" s="196">
        <f>ROUND(I257*H257,0)</f>
        <v>0</v>
      </c>
      <c r="K257" s="192" t="s">
        <v>154</v>
      </c>
      <c r="L257" s="38"/>
      <c r="M257" s="197" t="s">
        <v>1</v>
      </c>
      <c r="N257" s="198" t="s">
        <v>44</v>
      </c>
      <c r="O257" s="70"/>
      <c r="P257" s="199">
        <f>O257*H257</f>
        <v>0</v>
      </c>
      <c r="Q257" s="199">
        <v>1.243E-2</v>
      </c>
      <c r="R257" s="199">
        <f>Q257*H257</f>
        <v>0.26490816</v>
      </c>
      <c r="S257" s="199">
        <v>0</v>
      </c>
      <c r="T257" s="20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1" t="s">
        <v>155</v>
      </c>
      <c r="AT257" s="201" t="s">
        <v>150</v>
      </c>
      <c r="AU257" s="201" t="s">
        <v>88</v>
      </c>
      <c r="AY257" s="16" t="s">
        <v>148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6" t="s">
        <v>88</v>
      </c>
      <c r="BK257" s="202">
        <f>ROUND(I257*H257,0)</f>
        <v>0</v>
      </c>
      <c r="BL257" s="16" t="s">
        <v>155</v>
      </c>
      <c r="BM257" s="201" t="s">
        <v>1430</v>
      </c>
    </row>
    <row r="258" spans="1:65" s="13" customFormat="1">
      <c r="B258" s="203"/>
      <c r="C258" s="204"/>
      <c r="D258" s="205" t="s">
        <v>157</v>
      </c>
      <c r="E258" s="206" t="s">
        <v>1</v>
      </c>
      <c r="F258" s="207" t="s">
        <v>1431</v>
      </c>
      <c r="G258" s="204"/>
      <c r="H258" s="208">
        <v>21.312000000000001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157</v>
      </c>
      <c r="AU258" s="214" t="s">
        <v>88</v>
      </c>
      <c r="AV258" s="13" t="s">
        <v>88</v>
      </c>
      <c r="AW258" s="13" t="s">
        <v>33</v>
      </c>
      <c r="AX258" s="13" t="s">
        <v>78</v>
      </c>
      <c r="AY258" s="214" t="s">
        <v>148</v>
      </c>
    </row>
    <row r="259" spans="1:65" s="2" customFormat="1" ht="24.15" customHeight="1">
      <c r="A259" s="33"/>
      <c r="B259" s="34"/>
      <c r="C259" s="215" t="s">
        <v>393</v>
      </c>
      <c r="D259" s="215" t="s">
        <v>262</v>
      </c>
      <c r="E259" s="216" t="s">
        <v>389</v>
      </c>
      <c r="F259" s="217" t="s">
        <v>390</v>
      </c>
      <c r="G259" s="218" t="s">
        <v>153</v>
      </c>
      <c r="H259" s="219">
        <v>22.378</v>
      </c>
      <c r="I259" s="220"/>
      <c r="J259" s="221">
        <f>ROUND(I259*H259,0)</f>
        <v>0</v>
      </c>
      <c r="K259" s="217" t="s">
        <v>154</v>
      </c>
      <c r="L259" s="222"/>
      <c r="M259" s="223" t="s">
        <v>1</v>
      </c>
      <c r="N259" s="224" t="s">
        <v>44</v>
      </c>
      <c r="O259" s="70"/>
      <c r="P259" s="199">
        <f>O259*H259</f>
        <v>0</v>
      </c>
      <c r="Q259" s="199">
        <v>3.0000000000000001E-3</v>
      </c>
      <c r="R259" s="199">
        <f>Q259*H259</f>
        <v>6.7133999999999999E-2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186</v>
      </c>
      <c r="AT259" s="201" t="s">
        <v>262</v>
      </c>
      <c r="AU259" s="201" t="s">
        <v>88</v>
      </c>
      <c r="AY259" s="16" t="s">
        <v>148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88</v>
      </c>
      <c r="BK259" s="202">
        <f>ROUND(I259*H259,0)</f>
        <v>0</v>
      </c>
      <c r="BL259" s="16" t="s">
        <v>155</v>
      </c>
      <c r="BM259" s="201" t="s">
        <v>1432</v>
      </c>
    </row>
    <row r="260" spans="1:65" s="13" customFormat="1">
      <c r="B260" s="203"/>
      <c r="C260" s="204"/>
      <c r="D260" s="205" t="s">
        <v>157</v>
      </c>
      <c r="E260" s="206" t="s">
        <v>1</v>
      </c>
      <c r="F260" s="207" t="s">
        <v>1433</v>
      </c>
      <c r="G260" s="204"/>
      <c r="H260" s="208">
        <v>22.378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157</v>
      </c>
      <c r="AU260" s="214" t="s">
        <v>88</v>
      </c>
      <c r="AV260" s="13" t="s">
        <v>88</v>
      </c>
      <c r="AW260" s="13" t="s">
        <v>33</v>
      </c>
      <c r="AX260" s="13" t="s">
        <v>78</v>
      </c>
      <c r="AY260" s="214" t="s">
        <v>148</v>
      </c>
    </row>
    <row r="261" spans="1:65" s="2" customFormat="1" ht="44.25" customHeight="1">
      <c r="A261" s="33"/>
      <c r="B261" s="34"/>
      <c r="C261" s="190" t="s">
        <v>400</v>
      </c>
      <c r="D261" s="190" t="s">
        <v>150</v>
      </c>
      <c r="E261" s="191" t="s">
        <v>394</v>
      </c>
      <c r="F261" s="192" t="s">
        <v>395</v>
      </c>
      <c r="G261" s="193" t="s">
        <v>153</v>
      </c>
      <c r="H261" s="194">
        <v>217.15</v>
      </c>
      <c r="I261" s="195"/>
      <c r="J261" s="196">
        <f>ROUND(I261*H261,0)</f>
        <v>0</v>
      </c>
      <c r="K261" s="192" t="s">
        <v>154</v>
      </c>
      <c r="L261" s="38"/>
      <c r="M261" s="197" t="s">
        <v>1</v>
      </c>
      <c r="N261" s="198" t="s">
        <v>44</v>
      </c>
      <c r="O261" s="70"/>
      <c r="P261" s="199">
        <f>O261*H261</f>
        <v>0</v>
      </c>
      <c r="Q261" s="199">
        <v>1.1599999999999999E-2</v>
      </c>
      <c r="R261" s="199">
        <f>Q261*H261</f>
        <v>2.5189399999999997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155</v>
      </c>
      <c r="AT261" s="201" t="s">
        <v>150</v>
      </c>
      <c r="AU261" s="201" t="s">
        <v>88</v>
      </c>
      <c r="AY261" s="16" t="s">
        <v>148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88</v>
      </c>
      <c r="BK261" s="202">
        <f>ROUND(I261*H261,0)</f>
        <v>0</v>
      </c>
      <c r="BL261" s="16" t="s">
        <v>155</v>
      </c>
      <c r="BM261" s="201" t="s">
        <v>1434</v>
      </c>
    </row>
    <row r="262" spans="1:65" s="13" customFormat="1">
      <c r="B262" s="203"/>
      <c r="C262" s="204"/>
      <c r="D262" s="205" t="s">
        <v>157</v>
      </c>
      <c r="E262" s="206" t="s">
        <v>1</v>
      </c>
      <c r="F262" s="207" t="s">
        <v>1435</v>
      </c>
      <c r="G262" s="204"/>
      <c r="H262" s="208">
        <v>24.273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157</v>
      </c>
      <c r="AU262" s="214" t="s">
        <v>88</v>
      </c>
      <c r="AV262" s="13" t="s">
        <v>88</v>
      </c>
      <c r="AW262" s="13" t="s">
        <v>33</v>
      </c>
      <c r="AX262" s="13" t="s">
        <v>78</v>
      </c>
      <c r="AY262" s="214" t="s">
        <v>148</v>
      </c>
    </row>
    <row r="263" spans="1:65" s="13" customFormat="1">
      <c r="B263" s="203"/>
      <c r="C263" s="204"/>
      <c r="D263" s="205" t="s">
        <v>157</v>
      </c>
      <c r="E263" s="206" t="s">
        <v>1</v>
      </c>
      <c r="F263" s="207" t="s">
        <v>1436</v>
      </c>
      <c r="G263" s="204"/>
      <c r="H263" s="208">
        <v>152.96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157</v>
      </c>
      <c r="AU263" s="214" t="s">
        <v>88</v>
      </c>
      <c r="AV263" s="13" t="s">
        <v>88</v>
      </c>
      <c r="AW263" s="13" t="s">
        <v>33</v>
      </c>
      <c r="AX263" s="13" t="s">
        <v>78</v>
      </c>
      <c r="AY263" s="214" t="s">
        <v>148</v>
      </c>
    </row>
    <row r="264" spans="1:65" s="13" customFormat="1">
      <c r="B264" s="203"/>
      <c r="C264" s="204"/>
      <c r="D264" s="205" t="s">
        <v>157</v>
      </c>
      <c r="E264" s="206" t="s">
        <v>1</v>
      </c>
      <c r="F264" s="207" t="s">
        <v>1437</v>
      </c>
      <c r="G264" s="204"/>
      <c r="H264" s="208">
        <v>39.917000000000002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157</v>
      </c>
      <c r="AU264" s="214" t="s">
        <v>88</v>
      </c>
      <c r="AV264" s="13" t="s">
        <v>88</v>
      </c>
      <c r="AW264" s="13" t="s">
        <v>33</v>
      </c>
      <c r="AX264" s="13" t="s">
        <v>78</v>
      </c>
      <c r="AY264" s="214" t="s">
        <v>148</v>
      </c>
    </row>
    <row r="265" spans="1:65" s="2" customFormat="1" ht="24.15" customHeight="1">
      <c r="A265" s="33"/>
      <c r="B265" s="34"/>
      <c r="C265" s="215" t="s">
        <v>405</v>
      </c>
      <c r="D265" s="215" t="s">
        <v>262</v>
      </c>
      <c r="E265" s="216" t="s">
        <v>401</v>
      </c>
      <c r="F265" s="217" t="s">
        <v>402</v>
      </c>
      <c r="G265" s="218" t="s">
        <v>153</v>
      </c>
      <c r="H265" s="219">
        <v>228.00800000000001</v>
      </c>
      <c r="I265" s="220"/>
      <c r="J265" s="221">
        <f>ROUND(I265*H265,0)</f>
        <v>0</v>
      </c>
      <c r="K265" s="217" t="s">
        <v>154</v>
      </c>
      <c r="L265" s="222"/>
      <c r="M265" s="223" t="s">
        <v>1</v>
      </c>
      <c r="N265" s="224" t="s">
        <v>44</v>
      </c>
      <c r="O265" s="70"/>
      <c r="P265" s="199">
        <f>O265*H265</f>
        <v>0</v>
      </c>
      <c r="Q265" s="199">
        <v>1.6500000000000001E-2</v>
      </c>
      <c r="R265" s="199">
        <f>Q265*H265</f>
        <v>3.7621320000000003</v>
      </c>
      <c r="S265" s="199">
        <v>0</v>
      </c>
      <c r="T265" s="20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1" t="s">
        <v>186</v>
      </c>
      <c r="AT265" s="201" t="s">
        <v>262</v>
      </c>
      <c r="AU265" s="201" t="s">
        <v>88</v>
      </c>
      <c r="AY265" s="16" t="s">
        <v>148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6" t="s">
        <v>88</v>
      </c>
      <c r="BK265" s="202">
        <f>ROUND(I265*H265,0)</f>
        <v>0</v>
      </c>
      <c r="BL265" s="16" t="s">
        <v>155</v>
      </c>
      <c r="BM265" s="201" t="s">
        <v>1438</v>
      </c>
    </row>
    <row r="266" spans="1:65" s="13" customFormat="1">
      <c r="B266" s="203"/>
      <c r="C266" s="204"/>
      <c r="D266" s="205" t="s">
        <v>157</v>
      </c>
      <c r="E266" s="206" t="s">
        <v>1</v>
      </c>
      <c r="F266" s="207" t="s">
        <v>1439</v>
      </c>
      <c r="G266" s="204"/>
      <c r="H266" s="208">
        <v>228.00800000000001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157</v>
      </c>
      <c r="AU266" s="214" t="s">
        <v>88</v>
      </c>
      <c r="AV266" s="13" t="s">
        <v>88</v>
      </c>
      <c r="AW266" s="13" t="s">
        <v>33</v>
      </c>
      <c r="AX266" s="13" t="s">
        <v>78</v>
      </c>
      <c r="AY266" s="214" t="s">
        <v>148</v>
      </c>
    </row>
    <row r="267" spans="1:65" s="2" customFormat="1" ht="37.950000000000003" customHeight="1">
      <c r="A267" s="33"/>
      <c r="B267" s="34"/>
      <c r="C267" s="190" t="s">
        <v>411</v>
      </c>
      <c r="D267" s="190" t="s">
        <v>150</v>
      </c>
      <c r="E267" s="191" t="s">
        <v>406</v>
      </c>
      <c r="F267" s="192" t="s">
        <v>407</v>
      </c>
      <c r="G267" s="193" t="s">
        <v>199</v>
      </c>
      <c r="H267" s="194">
        <v>541.4</v>
      </c>
      <c r="I267" s="195"/>
      <c r="J267" s="196">
        <f>ROUND(I267*H267,0)</f>
        <v>0</v>
      </c>
      <c r="K267" s="192" t="s">
        <v>154</v>
      </c>
      <c r="L267" s="38"/>
      <c r="M267" s="197" t="s">
        <v>1</v>
      </c>
      <c r="N267" s="198" t="s">
        <v>44</v>
      </c>
      <c r="O267" s="70"/>
      <c r="P267" s="199">
        <f>O267*H267</f>
        <v>0</v>
      </c>
      <c r="Q267" s="199">
        <v>3.3899999999999998E-3</v>
      </c>
      <c r="R267" s="199">
        <f>Q267*H267</f>
        <v>1.8353459999999997</v>
      </c>
      <c r="S267" s="199">
        <v>0</v>
      </c>
      <c r="T267" s="20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1" t="s">
        <v>155</v>
      </c>
      <c r="AT267" s="201" t="s">
        <v>150</v>
      </c>
      <c r="AU267" s="201" t="s">
        <v>88</v>
      </c>
      <c r="AY267" s="16" t="s">
        <v>148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6" t="s">
        <v>88</v>
      </c>
      <c r="BK267" s="202">
        <f>ROUND(I267*H267,0)</f>
        <v>0</v>
      </c>
      <c r="BL267" s="16" t="s">
        <v>155</v>
      </c>
      <c r="BM267" s="201" t="s">
        <v>1440</v>
      </c>
    </row>
    <row r="268" spans="1:65" s="13" customFormat="1">
      <c r="B268" s="203"/>
      <c r="C268" s="204"/>
      <c r="D268" s="205" t="s">
        <v>157</v>
      </c>
      <c r="E268" s="206" t="s">
        <v>1</v>
      </c>
      <c r="F268" s="207" t="s">
        <v>1441</v>
      </c>
      <c r="G268" s="204"/>
      <c r="H268" s="208">
        <v>381.6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157</v>
      </c>
      <c r="AU268" s="214" t="s">
        <v>88</v>
      </c>
      <c r="AV268" s="13" t="s">
        <v>88</v>
      </c>
      <c r="AW268" s="13" t="s">
        <v>33</v>
      </c>
      <c r="AX268" s="13" t="s">
        <v>78</v>
      </c>
      <c r="AY268" s="214" t="s">
        <v>148</v>
      </c>
    </row>
    <row r="269" spans="1:65" s="13" customFormat="1">
      <c r="B269" s="203"/>
      <c r="C269" s="204"/>
      <c r="D269" s="205" t="s">
        <v>157</v>
      </c>
      <c r="E269" s="206" t="s">
        <v>1</v>
      </c>
      <c r="F269" s="207" t="s">
        <v>1442</v>
      </c>
      <c r="G269" s="204"/>
      <c r="H269" s="208">
        <v>159.80000000000001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157</v>
      </c>
      <c r="AU269" s="214" t="s">
        <v>88</v>
      </c>
      <c r="AV269" s="13" t="s">
        <v>88</v>
      </c>
      <c r="AW269" s="13" t="s">
        <v>33</v>
      </c>
      <c r="AX269" s="13" t="s">
        <v>78</v>
      </c>
      <c r="AY269" s="214" t="s">
        <v>148</v>
      </c>
    </row>
    <row r="270" spans="1:65" s="2" customFormat="1" ht="24.15" customHeight="1">
      <c r="A270" s="33"/>
      <c r="B270" s="34"/>
      <c r="C270" s="215" t="s">
        <v>414</v>
      </c>
      <c r="D270" s="215" t="s">
        <v>262</v>
      </c>
      <c r="E270" s="216" t="s">
        <v>389</v>
      </c>
      <c r="F270" s="217" t="s">
        <v>390</v>
      </c>
      <c r="G270" s="218" t="s">
        <v>153</v>
      </c>
      <c r="H270" s="219">
        <v>170.541</v>
      </c>
      <c r="I270" s="220"/>
      <c r="J270" s="221">
        <f>ROUND(I270*H270,0)</f>
        <v>0</v>
      </c>
      <c r="K270" s="217" t="s">
        <v>154</v>
      </c>
      <c r="L270" s="222"/>
      <c r="M270" s="223" t="s">
        <v>1</v>
      </c>
      <c r="N270" s="224" t="s">
        <v>44</v>
      </c>
      <c r="O270" s="70"/>
      <c r="P270" s="199">
        <f>O270*H270</f>
        <v>0</v>
      </c>
      <c r="Q270" s="199">
        <v>3.0000000000000001E-3</v>
      </c>
      <c r="R270" s="199">
        <f>Q270*H270</f>
        <v>0.51162300000000005</v>
      </c>
      <c r="S270" s="199">
        <v>0</v>
      </c>
      <c r="T270" s="20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1" t="s">
        <v>186</v>
      </c>
      <c r="AT270" s="201" t="s">
        <v>262</v>
      </c>
      <c r="AU270" s="201" t="s">
        <v>88</v>
      </c>
      <c r="AY270" s="16" t="s">
        <v>148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6" t="s">
        <v>88</v>
      </c>
      <c r="BK270" s="202">
        <f>ROUND(I270*H270,0)</f>
        <v>0</v>
      </c>
      <c r="BL270" s="16" t="s">
        <v>155</v>
      </c>
      <c r="BM270" s="201" t="s">
        <v>1443</v>
      </c>
    </row>
    <row r="271" spans="1:65" s="13" customFormat="1">
      <c r="B271" s="203"/>
      <c r="C271" s="204"/>
      <c r="D271" s="205" t="s">
        <v>157</v>
      </c>
      <c r="E271" s="206" t="s">
        <v>1</v>
      </c>
      <c r="F271" s="207" t="s">
        <v>1444</v>
      </c>
      <c r="G271" s="204"/>
      <c r="H271" s="208">
        <v>170.541</v>
      </c>
      <c r="I271" s="209"/>
      <c r="J271" s="204"/>
      <c r="K271" s="204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157</v>
      </c>
      <c r="AU271" s="214" t="s">
        <v>88</v>
      </c>
      <c r="AV271" s="13" t="s">
        <v>88</v>
      </c>
      <c r="AW271" s="13" t="s">
        <v>33</v>
      </c>
      <c r="AX271" s="13" t="s">
        <v>78</v>
      </c>
      <c r="AY271" s="214" t="s">
        <v>148</v>
      </c>
    </row>
    <row r="272" spans="1:65" s="2" customFormat="1" ht="37.950000000000003" customHeight="1">
      <c r="A272" s="33"/>
      <c r="B272" s="34"/>
      <c r="C272" s="190" t="s">
        <v>419</v>
      </c>
      <c r="D272" s="190" t="s">
        <v>150</v>
      </c>
      <c r="E272" s="191" t="s">
        <v>415</v>
      </c>
      <c r="F272" s="192" t="s">
        <v>416</v>
      </c>
      <c r="G272" s="193" t="s">
        <v>153</v>
      </c>
      <c r="H272" s="194">
        <v>1329.6690000000001</v>
      </c>
      <c r="I272" s="195"/>
      <c r="J272" s="196">
        <f>ROUND(I272*H272,0)</f>
        <v>0</v>
      </c>
      <c r="K272" s="192" t="s">
        <v>154</v>
      </c>
      <c r="L272" s="38"/>
      <c r="M272" s="197" t="s">
        <v>1</v>
      </c>
      <c r="N272" s="198" t="s">
        <v>44</v>
      </c>
      <c r="O272" s="70"/>
      <c r="P272" s="199">
        <f>O272*H272</f>
        <v>0</v>
      </c>
      <c r="Q272" s="199">
        <v>8.0000000000000007E-5</v>
      </c>
      <c r="R272" s="199">
        <f>Q272*H272</f>
        <v>0.10637352000000001</v>
      </c>
      <c r="S272" s="199">
        <v>0</v>
      </c>
      <c r="T272" s="20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1" t="s">
        <v>155</v>
      </c>
      <c r="AT272" s="201" t="s">
        <v>150</v>
      </c>
      <c r="AU272" s="201" t="s">
        <v>88</v>
      </c>
      <c r="AY272" s="16" t="s">
        <v>148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6" t="s">
        <v>88</v>
      </c>
      <c r="BK272" s="202">
        <f>ROUND(I272*H272,0)</f>
        <v>0</v>
      </c>
      <c r="BL272" s="16" t="s">
        <v>155</v>
      </c>
      <c r="BM272" s="201" t="s">
        <v>1445</v>
      </c>
    </row>
    <row r="273" spans="1:65" s="13" customFormat="1">
      <c r="B273" s="203"/>
      <c r="C273" s="204"/>
      <c r="D273" s="205" t="s">
        <v>157</v>
      </c>
      <c r="E273" s="206" t="s">
        <v>1</v>
      </c>
      <c r="F273" s="207" t="s">
        <v>1446</v>
      </c>
      <c r="G273" s="204"/>
      <c r="H273" s="208">
        <v>1329.6690000000001</v>
      </c>
      <c r="I273" s="209"/>
      <c r="J273" s="204"/>
      <c r="K273" s="204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157</v>
      </c>
      <c r="AU273" s="214" t="s">
        <v>88</v>
      </c>
      <c r="AV273" s="13" t="s">
        <v>88</v>
      </c>
      <c r="AW273" s="13" t="s">
        <v>33</v>
      </c>
      <c r="AX273" s="13" t="s">
        <v>78</v>
      </c>
      <c r="AY273" s="214" t="s">
        <v>148</v>
      </c>
    </row>
    <row r="274" spans="1:65" s="2" customFormat="1" ht="37.950000000000003" customHeight="1">
      <c r="A274" s="33"/>
      <c r="B274" s="34"/>
      <c r="C274" s="190" t="s">
        <v>424</v>
      </c>
      <c r="D274" s="190" t="s">
        <v>150</v>
      </c>
      <c r="E274" s="191" t="s">
        <v>420</v>
      </c>
      <c r="F274" s="192" t="s">
        <v>421</v>
      </c>
      <c r="G274" s="193" t="s">
        <v>153</v>
      </c>
      <c r="H274" s="194">
        <v>238.46199999999999</v>
      </c>
      <c r="I274" s="195"/>
      <c r="J274" s="196">
        <f>ROUND(I274*H274,0)</f>
        <v>0</v>
      </c>
      <c r="K274" s="192" t="s">
        <v>154</v>
      </c>
      <c r="L274" s="38"/>
      <c r="M274" s="197" t="s">
        <v>1</v>
      </c>
      <c r="N274" s="198" t="s">
        <v>44</v>
      </c>
      <c r="O274" s="70"/>
      <c r="P274" s="199">
        <f>O274*H274</f>
        <v>0</v>
      </c>
      <c r="Q274" s="199">
        <v>8.0000000000000007E-5</v>
      </c>
      <c r="R274" s="199">
        <f>Q274*H274</f>
        <v>1.907696E-2</v>
      </c>
      <c r="S274" s="199">
        <v>0</v>
      </c>
      <c r="T274" s="20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1" t="s">
        <v>155</v>
      </c>
      <c r="AT274" s="201" t="s">
        <v>150</v>
      </c>
      <c r="AU274" s="201" t="s">
        <v>88</v>
      </c>
      <c r="AY274" s="16" t="s">
        <v>148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6" t="s">
        <v>88</v>
      </c>
      <c r="BK274" s="202">
        <f>ROUND(I274*H274,0)</f>
        <v>0</v>
      </c>
      <c r="BL274" s="16" t="s">
        <v>155</v>
      </c>
      <c r="BM274" s="201" t="s">
        <v>1447</v>
      </c>
    </row>
    <row r="275" spans="1:65" s="13" customFormat="1">
      <c r="B275" s="203"/>
      <c r="C275" s="204"/>
      <c r="D275" s="205" t="s">
        <v>157</v>
      </c>
      <c r="E275" s="206" t="s">
        <v>1</v>
      </c>
      <c r="F275" s="207" t="s">
        <v>1448</v>
      </c>
      <c r="G275" s="204"/>
      <c r="H275" s="208">
        <v>238.46199999999999</v>
      </c>
      <c r="I275" s="209"/>
      <c r="J275" s="204"/>
      <c r="K275" s="204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157</v>
      </c>
      <c r="AU275" s="214" t="s">
        <v>88</v>
      </c>
      <c r="AV275" s="13" t="s">
        <v>88</v>
      </c>
      <c r="AW275" s="13" t="s">
        <v>33</v>
      </c>
      <c r="AX275" s="13" t="s">
        <v>78</v>
      </c>
      <c r="AY275" s="214" t="s">
        <v>148</v>
      </c>
    </row>
    <row r="276" spans="1:65" s="2" customFormat="1" ht="24.15" customHeight="1">
      <c r="A276" s="33"/>
      <c r="B276" s="34"/>
      <c r="C276" s="190" t="s">
        <v>430</v>
      </c>
      <c r="D276" s="190" t="s">
        <v>150</v>
      </c>
      <c r="E276" s="191" t="s">
        <v>425</v>
      </c>
      <c r="F276" s="192" t="s">
        <v>426</v>
      </c>
      <c r="G276" s="193" t="s">
        <v>199</v>
      </c>
      <c r="H276" s="194">
        <v>220.11</v>
      </c>
      <c r="I276" s="195"/>
      <c r="J276" s="196">
        <f>ROUND(I276*H276,0)</f>
        <v>0</v>
      </c>
      <c r="K276" s="192" t="s">
        <v>154</v>
      </c>
      <c r="L276" s="38"/>
      <c r="M276" s="197" t="s">
        <v>1</v>
      </c>
      <c r="N276" s="198" t="s">
        <v>44</v>
      </c>
      <c r="O276" s="70"/>
      <c r="P276" s="199">
        <f>O276*H276</f>
        <v>0</v>
      </c>
      <c r="Q276" s="199">
        <v>3.0000000000000001E-5</v>
      </c>
      <c r="R276" s="199">
        <f>Q276*H276</f>
        <v>6.6033000000000003E-3</v>
      </c>
      <c r="S276" s="199">
        <v>0</v>
      </c>
      <c r="T276" s="20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1" t="s">
        <v>155</v>
      </c>
      <c r="AT276" s="201" t="s">
        <v>150</v>
      </c>
      <c r="AU276" s="201" t="s">
        <v>88</v>
      </c>
      <c r="AY276" s="16" t="s">
        <v>148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6" t="s">
        <v>88</v>
      </c>
      <c r="BK276" s="202">
        <f>ROUND(I276*H276,0)</f>
        <v>0</v>
      </c>
      <c r="BL276" s="16" t="s">
        <v>155</v>
      </c>
      <c r="BM276" s="201" t="s">
        <v>1449</v>
      </c>
    </row>
    <row r="277" spans="1:65" s="13" customFormat="1">
      <c r="B277" s="203"/>
      <c r="C277" s="204"/>
      <c r="D277" s="205" t="s">
        <v>157</v>
      </c>
      <c r="E277" s="206" t="s">
        <v>1</v>
      </c>
      <c r="F277" s="207" t="s">
        <v>1450</v>
      </c>
      <c r="G277" s="204"/>
      <c r="H277" s="208">
        <v>80.91</v>
      </c>
      <c r="I277" s="209"/>
      <c r="J277" s="204"/>
      <c r="K277" s="204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157</v>
      </c>
      <c r="AU277" s="214" t="s">
        <v>88</v>
      </c>
      <c r="AV277" s="13" t="s">
        <v>88</v>
      </c>
      <c r="AW277" s="13" t="s">
        <v>33</v>
      </c>
      <c r="AX277" s="13" t="s">
        <v>78</v>
      </c>
      <c r="AY277" s="214" t="s">
        <v>148</v>
      </c>
    </row>
    <row r="278" spans="1:65" s="13" customFormat="1">
      <c r="B278" s="203"/>
      <c r="C278" s="204"/>
      <c r="D278" s="205" t="s">
        <v>157</v>
      </c>
      <c r="E278" s="206" t="s">
        <v>1</v>
      </c>
      <c r="F278" s="207" t="s">
        <v>1451</v>
      </c>
      <c r="G278" s="204"/>
      <c r="H278" s="208">
        <v>139.19999999999999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157</v>
      </c>
      <c r="AU278" s="214" t="s">
        <v>88</v>
      </c>
      <c r="AV278" s="13" t="s">
        <v>88</v>
      </c>
      <c r="AW278" s="13" t="s">
        <v>33</v>
      </c>
      <c r="AX278" s="13" t="s">
        <v>78</v>
      </c>
      <c r="AY278" s="214" t="s">
        <v>148</v>
      </c>
    </row>
    <row r="279" spans="1:65" s="2" customFormat="1" ht="24.15" customHeight="1">
      <c r="A279" s="33"/>
      <c r="B279" s="34"/>
      <c r="C279" s="215" t="s">
        <v>435</v>
      </c>
      <c r="D279" s="215" t="s">
        <v>262</v>
      </c>
      <c r="E279" s="216" t="s">
        <v>431</v>
      </c>
      <c r="F279" s="217" t="s">
        <v>432</v>
      </c>
      <c r="G279" s="218" t="s">
        <v>199</v>
      </c>
      <c r="H279" s="219">
        <v>89.001000000000005</v>
      </c>
      <c r="I279" s="220"/>
      <c r="J279" s="221">
        <f>ROUND(I279*H279,0)</f>
        <v>0</v>
      </c>
      <c r="K279" s="217" t="s">
        <v>154</v>
      </c>
      <c r="L279" s="222"/>
      <c r="M279" s="223" t="s">
        <v>1</v>
      </c>
      <c r="N279" s="224" t="s">
        <v>44</v>
      </c>
      <c r="O279" s="70"/>
      <c r="P279" s="199">
        <f>O279*H279</f>
        <v>0</v>
      </c>
      <c r="Q279" s="199">
        <v>5.0000000000000001E-4</v>
      </c>
      <c r="R279" s="199">
        <f>Q279*H279</f>
        <v>4.4500500000000005E-2</v>
      </c>
      <c r="S279" s="199">
        <v>0</v>
      </c>
      <c r="T279" s="20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1" t="s">
        <v>186</v>
      </c>
      <c r="AT279" s="201" t="s">
        <v>262</v>
      </c>
      <c r="AU279" s="201" t="s">
        <v>88</v>
      </c>
      <c r="AY279" s="16" t="s">
        <v>148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6" t="s">
        <v>88</v>
      </c>
      <c r="BK279" s="202">
        <f>ROUND(I279*H279,0)</f>
        <v>0</v>
      </c>
      <c r="BL279" s="16" t="s">
        <v>155</v>
      </c>
      <c r="BM279" s="201" t="s">
        <v>1452</v>
      </c>
    </row>
    <row r="280" spans="1:65" s="13" customFormat="1">
      <c r="B280" s="203"/>
      <c r="C280" s="204"/>
      <c r="D280" s="205" t="s">
        <v>157</v>
      </c>
      <c r="E280" s="206" t="s">
        <v>1</v>
      </c>
      <c r="F280" s="207" t="s">
        <v>1453</v>
      </c>
      <c r="G280" s="204"/>
      <c r="H280" s="208">
        <v>89.001000000000005</v>
      </c>
      <c r="I280" s="209"/>
      <c r="J280" s="204"/>
      <c r="K280" s="204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157</v>
      </c>
      <c r="AU280" s="214" t="s">
        <v>88</v>
      </c>
      <c r="AV280" s="13" t="s">
        <v>88</v>
      </c>
      <c r="AW280" s="13" t="s">
        <v>33</v>
      </c>
      <c r="AX280" s="13" t="s">
        <v>78</v>
      </c>
      <c r="AY280" s="214" t="s">
        <v>148</v>
      </c>
    </row>
    <row r="281" spans="1:65" s="2" customFormat="1" ht="24.15" customHeight="1">
      <c r="A281" s="33"/>
      <c r="B281" s="34"/>
      <c r="C281" s="215" t="s">
        <v>440</v>
      </c>
      <c r="D281" s="215" t="s">
        <v>262</v>
      </c>
      <c r="E281" s="216" t="s">
        <v>436</v>
      </c>
      <c r="F281" s="217" t="s">
        <v>437</v>
      </c>
      <c r="G281" s="218" t="s">
        <v>199</v>
      </c>
      <c r="H281" s="219">
        <v>35.64</v>
      </c>
      <c r="I281" s="220"/>
      <c r="J281" s="221">
        <f>ROUND(I281*H281,0)</f>
        <v>0</v>
      </c>
      <c r="K281" s="217" t="s">
        <v>154</v>
      </c>
      <c r="L281" s="222"/>
      <c r="M281" s="223" t="s">
        <v>1</v>
      </c>
      <c r="N281" s="224" t="s">
        <v>44</v>
      </c>
      <c r="O281" s="70"/>
      <c r="P281" s="199">
        <f>O281*H281</f>
        <v>0</v>
      </c>
      <c r="Q281" s="199">
        <v>2.0000000000000001E-4</v>
      </c>
      <c r="R281" s="199">
        <f>Q281*H281</f>
        <v>7.1280000000000007E-3</v>
      </c>
      <c r="S281" s="199">
        <v>0</v>
      </c>
      <c r="T281" s="200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1" t="s">
        <v>186</v>
      </c>
      <c r="AT281" s="201" t="s">
        <v>262</v>
      </c>
      <c r="AU281" s="201" t="s">
        <v>88</v>
      </c>
      <c r="AY281" s="16" t="s">
        <v>148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6" t="s">
        <v>88</v>
      </c>
      <c r="BK281" s="202">
        <f>ROUND(I281*H281,0)</f>
        <v>0</v>
      </c>
      <c r="BL281" s="16" t="s">
        <v>155</v>
      </c>
      <c r="BM281" s="201" t="s">
        <v>1454</v>
      </c>
    </row>
    <row r="282" spans="1:65" s="13" customFormat="1">
      <c r="B282" s="203"/>
      <c r="C282" s="204"/>
      <c r="D282" s="205" t="s">
        <v>157</v>
      </c>
      <c r="E282" s="206" t="s">
        <v>1</v>
      </c>
      <c r="F282" s="207" t="s">
        <v>1455</v>
      </c>
      <c r="G282" s="204"/>
      <c r="H282" s="208">
        <v>35.64</v>
      </c>
      <c r="I282" s="209"/>
      <c r="J282" s="204"/>
      <c r="K282" s="204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157</v>
      </c>
      <c r="AU282" s="214" t="s">
        <v>88</v>
      </c>
      <c r="AV282" s="13" t="s">
        <v>88</v>
      </c>
      <c r="AW282" s="13" t="s">
        <v>33</v>
      </c>
      <c r="AX282" s="13" t="s">
        <v>78</v>
      </c>
      <c r="AY282" s="214" t="s">
        <v>148</v>
      </c>
    </row>
    <row r="283" spans="1:65" s="2" customFormat="1" ht="24.15" customHeight="1">
      <c r="A283" s="33"/>
      <c r="B283" s="34"/>
      <c r="C283" s="215" t="s">
        <v>445</v>
      </c>
      <c r="D283" s="215" t="s">
        <v>262</v>
      </c>
      <c r="E283" s="216" t="s">
        <v>441</v>
      </c>
      <c r="F283" s="217" t="s">
        <v>442</v>
      </c>
      <c r="G283" s="218" t="s">
        <v>199</v>
      </c>
      <c r="H283" s="219">
        <v>117.48</v>
      </c>
      <c r="I283" s="220"/>
      <c r="J283" s="221">
        <f>ROUND(I283*H283,0)</f>
        <v>0</v>
      </c>
      <c r="K283" s="217" t="s">
        <v>154</v>
      </c>
      <c r="L283" s="222"/>
      <c r="M283" s="223" t="s">
        <v>1</v>
      </c>
      <c r="N283" s="224" t="s">
        <v>44</v>
      </c>
      <c r="O283" s="70"/>
      <c r="P283" s="199">
        <f>O283*H283</f>
        <v>0</v>
      </c>
      <c r="Q283" s="199">
        <v>2.4000000000000001E-4</v>
      </c>
      <c r="R283" s="199">
        <f>Q283*H283</f>
        <v>2.81952E-2</v>
      </c>
      <c r="S283" s="199">
        <v>0</v>
      </c>
      <c r="T283" s="20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1" t="s">
        <v>186</v>
      </c>
      <c r="AT283" s="201" t="s">
        <v>262</v>
      </c>
      <c r="AU283" s="201" t="s">
        <v>88</v>
      </c>
      <c r="AY283" s="16" t="s">
        <v>148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6" t="s">
        <v>88</v>
      </c>
      <c r="BK283" s="202">
        <f>ROUND(I283*H283,0)</f>
        <v>0</v>
      </c>
      <c r="BL283" s="16" t="s">
        <v>155</v>
      </c>
      <c r="BM283" s="201" t="s">
        <v>1456</v>
      </c>
    </row>
    <row r="284" spans="1:65" s="13" customFormat="1">
      <c r="B284" s="203"/>
      <c r="C284" s="204"/>
      <c r="D284" s="205" t="s">
        <v>157</v>
      </c>
      <c r="E284" s="206" t="s">
        <v>1</v>
      </c>
      <c r="F284" s="207" t="s">
        <v>1457</v>
      </c>
      <c r="G284" s="204"/>
      <c r="H284" s="208">
        <v>117.48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157</v>
      </c>
      <c r="AU284" s="214" t="s">
        <v>88</v>
      </c>
      <c r="AV284" s="13" t="s">
        <v>88</v>
      </c>
      <c r="AW284" s="13" t="s">
        <v>33</v>
      </c>
      <c r="AX284" s="13" t="s">
        <v>78</v>
      </c>
      <c r="AY284" s="214" t="s">
        <v>148</v>
      </c>
    </row>
    <row r="285" spans="1:65" s="2" customFormat="1" ht="16.5" customHeight="1">
      <c r="A285" s="33"/>
      <c r="B285" s="34"/>
      <c r="C285" s="190" t="s">
        <v>468</v>
      </c>
      <c r="D285" s="190" t="s">
        <v>150</v>
      </c>
      <c r="E285" s="191" t="s">
        <v>446</v>
      </c>
      <c r="F285" s="192" t="s">
        <v>447</v>
      </c>
      <c r="G285" s="193" t="s">
        <v>199</v>
      </c>
      <c r="H285" s="194">
        <v>1757.17</v>
      </c>
      <c r="I285" s="195"/>
      <c r="J285" s="196">
        <f>ROUND(I285*H285,0)</f>
        <v>0</v>
      </c>
      <c r="K285" s="192" t="s">
        <v>154</v>
      </c>
      <c r="L285" s="38"/>
      <c r="M285" s="197" t="s">
        <v>1</v>
      </c>
      <c r="N285" s="198" t="s">
        <v>44</v>
      </c>
      <c r="O285" s="70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1" t="s">
        <v>155</v>
      </c>
      <c r="AT285" s="201" t="s">
        <v>150</v>
      </c>
      <c r="AU285" s="201" t="s">
        <v>88</v>
      </c>
      <c r="AY285" s="16" t="s">
        <v>148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6" t="s">
        <v>88</v>
      </c>
      <c r="BK285" s="202">
        <f>ROUND(I285*H285,0)</f>
        <v>0</v>
      </c>
      <c r="BL285" s="16" t="s">
        <v>155</v>
      </c>
      <c r="BM285" s="201" t="s">
        <v>1458</v>
      </c>
    </row>
    <row r="286" spans="1:65" s="14" customFormat="1">
      <c r="B286" s="225"/>
      <c r="C286" s="226"/>
      <c r="D286" s="205" t="s">
        <v>157</v>
      </c>
      <c r="E286" s="227" t="s">
        <v>1</v>
      </c>
      <c r="F286" s="228" t="s">
        <v>449</v>
      </c>
      <c r="G286" s="226"/>
      <c r="H286" s="227" t="s">
        <v>1</v>
      </c>
      <c r="I286" s="229"/>
      <c r="J286" s="226"/>
      <c r="K286" s="226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157</v>
      </c>
      <c r="AU286" s="234" t="s">
        <v>88</v>
      </c>
      <c r="AV286" s="14" t="s">
        <v>8</v>
      </c>
      <c r="AW286" s="14" t="s">
        <v>33</v>
      </c>
      <c r="AX286" s="14" t="s">
        <v>78</v>
      </c>
      <c r="AY286" s="234" t="s">
        <v>148</v>
      </c>
    </row>
    <row r="287" spans="1:65" s="14" customFormat="1" ht="20.399999999999999">
      <c r="B287" s="225"/>
      <c r="C287" s="226"/>
      <c r="D287" s="205" t="s">
        <v>157</v>
      </c>
      <c r="E287" s="227" t="s">
        <v>1</v>
      </c>
      <c r="F287" s="228" t="s">
        <v>450</v>
      </c>
      <c r="G287" s="226"/>
      <c r="H287" s="227" t="s">
        <v>1</v>
      </c>
      <c r="I287" s="229"/>
      <c r="J287" s="226"/>
      <c r="K287" s="226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157</v>
      </c>
      <c r="AU287" s="234" t="s">
        <v>88</v>
      </c>
      <c r="AV287" s="14" t="s">
        <v>8</v>
      </c>
      <c r="AW287" s="14" t="s">
        <v>33</v>
      </c>
      <c r="AX287" s="14" t="s">
        <v>78</v>
      </c>
      <c r="AY287" s="234" t="s">
        <v>148</v>
      </c>
    </row>
    <row r="288" spans="1:65" s="13" customFormat="1">
      <c r="B288" s="203"/>
      <c r="C288" s="204"/>
      <c r="D288" s="205" t="s">
        <v>157</v>
      </c>
      <c r="E288" s="206" t="s">
        <v>1</v>
      </c>
      <c r="F288" s="207" t="s">
        <v>1459</v>
      </c>
      <c r="G288" s="204"/>
      <c r="H288" s="208">
        <v>72.400000000000006</v>
      </c>
      <c r="I288" s="209"/>
      <c r="J288" s="204"/>
      <c r="K288" s="204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157</v>
      </c>
      <c r="AU288" s="214" t="s">
        <v>88</v>
      </c>
      <c r="AV288" s="13" t="s">
        <v>88</v>
      </c>
      <c r="AW288" s="13" t="s">
        <v>33</v>
      </c>
      <c r="AX288" s="13" t="s">
        <v>78</v>
      </c>
      <c r="AY288" s="214" t="s">
        <v>148</v>
      </c>
    </row>
    <row r="289" spans="2:51" s="13" customFormat="1">
      <c r="B289" s="203"/>
      <c r="C289" s="204"/>
      <c r="D289" s="205" t="s">
        <v>157</v>
      </c>
      <c r="E289" s="206" t="s">
        <v>1</v>
      </c>
      <c r="F289" s="207" t="s">
        <v>1460</v>
      </c>
      <c r="G289" s="204"/>
      <c r="H289" s="208">
        <v>124.8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157</v>
      </c>
      <c r="AU289" s="214" t="s">
        <v>88</v>
      </c>
      <c r="AV289" s="13" t="s">
        <v>88</v>
      </c>
      <c r="AW289" s="13" t="s">
        <v>33</v>
      </c>
      <c r="AX289" s="13" t="s">
        <v>78</v>
      </c>
      <c r="AY289" s="214" t="s">
        <v>148</v>
      </c>
    </row>
    <row r="290" spans="2:51" s="13" customFormat="1">
      <c r="B290" s="203"/>
      <c r="C290" s="204"/>
      <c r="D290" s="205" t="s">
        <v>157</v>
      </c>
      <c r="E290" s="206" t="s">
        <v>1</v>
      </c>
      <c r="F290" s="207" t="s">
        <v>1461</v>
      </c>
      <c r="G290" s="204"/>
      <c r="H290" s="208">
        <v>27.6</v>
      </c>
      <c r="I290" s="209"/>
      <c r="J290" s="204"/>
      <c r="K290" s="204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157</v>
      </c>
      <c r="AU290" s="214" t="s">
        <v>88</v>
      </c>
      <c r="AV290" s="13" t="s">
        <v>88</v>
      </c>
      <c r="AW290" s="13" t="s">
        <v>33</v>
      </c>
      <c r="AX290" s="13" t="s">
        <v>78</v>
      </c>
      <c r="AY290" s="214" t="s">
        <v>148</v>
      </c>
    </row>
    <row r="291" spans="2:51" s="13" customFormat="1">
      <c r="B291" s="203"/>
      <c r="C291" s="204"/>
      <c r="D291" s="205" t="s">
        <v>157</v>
      </c>
      <c r="E291" s="206" t="s">
        <v>1</v>
      </c>
      <c r="F291" s="207" t="s">
        <v>1462</v>
      </c>
      <c r="G291" s="204"/>
      <c r="H291" s="208">
        <v>50.1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157</v>
      </c>
      <c r="AU291" s="214" t="s">
        <v>88</v>
      </c>
      <c r="AV291" s="13" t="s">
        <v>88</v>
      </c>
      <c r="AW291" s="13" t="s">
        <v>33</v>
      </c>
      <c r="AX291" s="13" t="s">
        <v>78</v>
      </c>
      <c r="AY291" s="214" t="s">
        <v>148</v>
      </c>
    </row>
    <row r="292" spans="2:51" s="14" customFormat="1">
      <c r="B292" s="225"/>
      <c r="C292" s="226"/>
      <c r="D292" s="205" t="s">
        <v>157</v>
      </c>
      <c r="E292" s="227" t="s">
        <v>1</v>
      </c>
      <c r="F292" s="228" t="s">
        <v>455</v>
      </c>
      <c r="G292" s="226"/>
      <c r="H292" s="227" t="s">
        <v>1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157</v>
      </c>
      <c r="AU292" s="234" t="s">
        <v>88</v>
      </c>
      <c r="AV292" s="14" t="s">
        <v>8</v>
      </c>
      <c r="AW292" s="14" t="s">
        <v>33</v>
      </c>
      <c r="AX292" s="14" t="s">
        <v>78</v>
      </c>
      <c r="AY292" s="234" t="s">
        <v>148</v>
      </c>
    </row>
    <row r="293" spans="2:51" s="13" customFormat="1">
      <c r="B293" s="203"/>
      <c r="C293" s="204"/>
      <c r="D293" s="205" t="s">
        <v>157</v>
      </c>
      <c r="E293" s="206" t="s">
        <v>1</v>
      </c>
      <c r="F293" s="207" t="s">
        <v>1463</v>
      </c>
      <c r="G293" s="204"/>
      <c r="H293" s="208">
        <v>88.8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157</v>
      </c>
      <c r="AU293" s="214" t="s">
        <v>88</v>
      </c>
      <c r="AV293" s="13" t="s">
        <v>88</v>
      </c>
      <c r="AW293" s="13" t="s">
        <v>33</v>
      </c>
      <c r="AX293" s="13" t="s">
        <v>78</v>
      </c>
      <c r="AY293" s="214" t="s">
        <v>148</v>
      </c>
    </row>
    <row r="294" spans="2:51" s="13" customFormat="1">
      <c r="B294" s="203"/>
      <c r="C294" s="204"/>
      <c r="D294" s="205" t="s">
        <v>157</v>
      </c>
      <c r="E294" s="206" t="s">
        <v>1</v>
      </c>
      <c r="F294" s="207" t="s">
        <v>1464</v>
      </c>
      <c r="G294" s="204"/>
      <c r="H294" s="208">
        <v>12.6</v>
      </c>
      <c r="I294" s="209"/>
      <c r="J294" s="204"/>
      <c r="K294" s="204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157</v>
      </c>
      <c r="AU294" s="214" t="s">
        <v>88</v>
      </c>
      <c r="AV294" s="13" t="s">
        <v>88</v>
      </c>
      <c r="AW294" s="13" t="s">
        <v>33</v>
      </c>
      <c r="AX294" s="13" t="s">
        <v>78</v>
      </c>
      <c r="AY294" s="214" t="s">
        <v>148</v>
      </c>
    </row>
    <row r="295" spans="2:51" s="14" customFormat="1">
      <c r="B295" s="225"/>
      <c r="C295" s="226"/>
      <c r="D295" s="205" t="s">
        <v>157</v>
      </c>
      <c r="E295" s="227" t="s">
        <v>1</v>
      </c>
      <c r="F295" s="228" t="s">
        <v>458</v>
      </c>
      <c r="G295" s="226"/>
      <c r="H295" s="227" t="s">
        <v>1</v>
      </c>
      <c r="I295" s="229"/>
      <c r="J295" s="226"/>
      <c r="K295" s="226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157</v>
      </c>
      <c r="AU295" s="234" t="s">
        <v>88</v>
      </c>
      <c r="AV295" s="14" t="s">
        <v>8</v>
      </c>
      <c r="AW295" s="14" t="s">
        <v>33</v>
      </c>
      <c r="AX295" s="14" t="s">
        <v>78</v>
      </c>
      <c r="AY295" s="234" t="s">
        <v>148</v>
      </c>
    </row>
    <row r="296" spans="2:51" s="13" customFormat="1">
      <c r="B296" s="203"/>
      <c r="C296" s="204"/>
      <c r="D296" s="205" t="s">
        <v>157</v>
      </c>
      <c r="E296" s="206" t="s">
        <v>1</v>
      </c>
      <c r="F296" s="207" t="s">
        <v>1465</v>
      </c>
      <c r="G296" s="204"/>
      <c r="H296" s="208">
        <v>31.2</v>
      </c>
      <c r="I296" s="209"/>
      <c r="J296" s="204"/>
      <c r="K296" s="204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157</v>
      </c>
      <c r="AU296" s="214" t="s">
        <v>88</v>
      </c>
      <c r="AV296" s="13" t="s">
        <v>88</v>
      </c>
      <c r="AW296" s="13" t="s">
        <v>33</v>
      </c>
      <c r="AX296" s="13" t="s">
        <v>78</v>
      </c>
      <c r="AY296" s="214" t="s">
        <v>148</v>
      </c>
    </row>
    <row r="297" spans="2:51" s="13" customFormat="1">
      <c r="B297" s="203"/>
      <c r="C297" s="204"/>
      <c r="D297" s="205" t="s">
        <v>157</v>
      </c>
      <c r="E297" s="206" t="s">
        <v>1</v>
      </c>
      <c r="F297" s="207" t="s">
        <v>1466</v>
      </c>
      <c r="G297" s="204"/>
      <c r="H297" s="208">
        <v>202.2</v>
      </c>
      <c r="I297" s="209"/>
      <c r="J297" s="204"/>
      <c r="K297" s="204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157</v>
      </c>
      <c r="AU297" s="214" t="s">
        <v>88</v>
      </c>
      <c r="AV297" s="13" t="s">
        <v>88</v>
      </c>
      <c r="AW297" s="13" t="s">
        <v>33</v>
      </c>
      <c r="AX297" s="13" t="s">
        <v>78</v>
      </c>
      <c r="AY297" s="214" t="s">
        <v>148</v>
      </c>
    </row>
    <row r="298" spans="2:51" s="13" customFormat="1">
      <c r="B298" s="203"/>
      <c r="C298" s="204"/>
      <c r="D298" s="205" t="s">
        <v>157</v>
      </c>
      <c r="E298" s="206" t="s">
        <v>1</v>
      </c>
      <c r="F298" s="207" t="s">
        <v>1467</v>
      </c>
      <c r="G298" s="204"/>
      <c r="H298" s="208">
        <v>51.36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157</v>
      </c>
      <c r="AU298" s="214" t="s">
        <v>88</v>
      </c>
      <c r="AV298" s="13" t="s">
        <v>88</v>
      </c>
      <c r="AW298" s="13" t="s">
        <v>33</v>
      </c>
      <c r="AX298" s="13" t="s">
        <v>78</v>
      </c>
      <c r="AY298" s="214" t="s">
        <v>148</v>
      </c>
    </row>
    <row r="299" spans="2:51" s="14" customFormat="1">
      <c r="B299" s="225"/>
      <c r="C299" s="226"/>
      <c r="D299" s="205" t="s">
        <v>157</v>
      </c>
      <c r="E299" s="227" t="s">
        <v>1</v>
      </c>
      <c r="F299" s="228" t="s">
        <v>462</v>
      </c>
      <c r="G299" s="226"/>
      <c r="H299" s="227" t="s">
        <v>1</v>
      </c>
      <c r="I299" s="229"/>
      <c r="J299" s="226"/>
      <c r="K299" s="226"/>
      <c r="L299" s="230"/>
      <c r="M299" s="231"/>
      <c r="N299" s="232"/>
      <c r="O299" s="232"/>
      <c r="P299" s="232"/>
      <c r="Q299" s="232"/>
      <c r="R299" s="232"/>
      <c r="S299" s="232"/>
      <c r="T299" s="233"/>
      <c r="AT299" s="234" t="s">
        <v>157</v>
      </c>
      <c r="AU299" s="234" t="s">
        <v>88</v>
      </c>
      <c r="AV299" s="14" t="s">
        <v>8</v>
      </c>
      <c r="AW299" s="14" t="s">
        <v>33</v>
      </c>
      <c r="AX299" s="14" t="s">
        <v>78</v>
      </c>
      <c r="AY299" s="234" t="s">
        <v>148</v>
      </c>
    </row>
    <row r="300" spans="2:51" s="13" customFormat="1">
      <c r="B300" s="203"/>
      <c r="C300" s="204"/>
      <c r="D300" s="205" t="s">
        <v>157</v>
      </c>
      <c r="E300" s="206" t="s">
        <v>1</v>
      </c>
      <c r="F300" s="207" t="s">
        <v>1468</v>
      </c>
      <c r="G300" s="204"/>
      <c r="H300" s="208">
        <v>635</v>
      </c>
      <c r="I300" s="209"/>
      <c r="J300" s="204"/>
      <c r="K300" s="204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157</v>
      </c>
      <c r="AU300" s="214" t="s">
        <v>88</v>
      </c>
      <c r="AV300" s="13" t="s">
        <v>88</v>
      </c>
      <c r="AW300" s="13" t="s">
        <v>33</v>
      </c>
      <c r="AX300" s="13" t="s">
        <v>78</v>
      </c>
      <c r="AY300" s="214" t="s">
        <v>148</v>
      </c>
    </row>
    <row r="301" spans="2:51" s="13" customFormat="1">
      <c r="B301" s="203"/>
      <c r="C301" s="204"/>
      <c r="D301" s="205" t="s">
        <v>157</v>
      </c>
      <c r="E301" s="206" t="s">
        <v>1</v>
      </c>
      <c r="F301" s="207" t="s">
        <v>1469</v>
      </c>
      <c r="G301" s="204"/>
      <c r="H301" s="208">
        <v>255.84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157</v>
      </c>
      <c r="AU301" s="214" t="s">
        <v>88</v>
      </c>
      <c r="AV301" s="13" t="s">
        <v>88</v>
      </c>
      <c r="AW301" s="13" t="s">
        <v>33</v>
      </c>
      <c r="AX301" s="13" t="s">
        <v>78</v>
      </c>
      <c r="AY301" s="214" t="s">
        <v>148</v>
      </c>
    </row>
    <row r="302" spans="2:51" s="13" customFormat="1">
      <c r="B302" s="203"/>
      <c r="C302" s="204"/>
      <c r="D302" s="205" t="s">
        <v>157</v>
      </c>
      <c r="E302" s="206" t="s">
        <v>1</v>
      </c>
      <c r="F302" s="207" t="s">
        <v>1470</v>
      </c>
      <c r="G302" s="204"/>
      <c r="H302" s="208">
        <v>29.1</v>
      </c>
      <c r="I302" s="209"/>
      <c r="J302" s="204"/>
      <c r="K302" s="204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157</v>
      </c>
      <c r="AU302" s="214" t="s">
        <v>88</v>
      </c>
      <c r="AV302" s="13" t="s">
        <v>88</v>
      </c>
      <c r="AW302" s="13" t="s">
        <v>33</v>
      </c>
      <c r="AX302" s="13" t="s">
        <v>78</v>
      </c>
      <c r="AY302" s="214" t="s">
        <v>148</v>
      </c>
    </row>
    <row r="303" spans="2:51" s="13" customFormat="1">
      <c r="B303" s="203"/>
      <c r="C303" s="204"/>
      <c r="D303" s="205" t="s">
        <v>157</v>
      </c>
      <c r="E303" s="206" t="s">
        <v>1</v>
      </c>
      <c r="F303" s="207" t="s">
        <v>1471</v>
      </c>
      <c r="G303" s="204"/>
      <c r="H303" s="208">
        <v>79.88</v>
      </c>
      <c r="I303" s="209"/>
      <c r="J303" s="204"/>
      <c r="K303" s="204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157</v>
      </c>
      <c r="AU303" s="214" t="s">
        <v>88</v>
      </c>
      <c r="AV303" s="13" t="s">
        <v>88</v>
      </c>
      <c r="AW303" s="13" t="s">
        <v>33</v>
      </c>
      <c r="AX303" s="13" t="s">
        <v>78</v>
      </c>
      <c r="AY303" s="214" t="s">
        <v>148</v>
      </c>
    </row>
    <row r="304" spans="2:51" s="13" customFormat="1">
      <c r="B304" s="203"/>
      <c r="C304" s="204"/>
      <c r="D304" s="205" t="s">
        <v>157</v>
      </c>
      <c r="E304" s="206" t="s">
        <v>1</v>
      </c>
      <c r="F304" s="207" t="s">
        <v>1472</v>
      </c>
      <c r="G304" s="204"/>
      <c r="H304" s="208">
        <v>96.29</v>
      </c>
      <c r="I304" s="209"/>
      <c r="J304" s="204"/>
      <c r="K304" s="204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157</v>
      </c>
      <c r="AU304" s="214" t="s">
        <v>88</v>
      </c>
      <c r="AV304" s="13" t="s">
        <v>88</v>
      </c>
      <c r="AW304" s="13" t="s">
        <v>33</v>
      </c>
      <c r="AX304" s="13" t="s">
        <v>78</v>
      </c>
      <c r="AY304" s="214" t="s">
        <v>148</v>
      </c>
    </row>
    <row r="305" spans="1:65" s="2" customFormat="1" ht="24.15" customHeight="1">
      <c r="A305" s="33"/>
      <c r="B305" s="34"/>
      <c r="C305" s="215" t="s">
        <v>473</v>
      </c>
      <c r="D305" s="215" t="s">
        <v>262</v>
      </c>
      <c r="E305" s="216" t="s">
        <v>469</v>
      </c>
      <c r="F305" s="217" t="s">
        <v>470</v>
      </c>
      <c r="G305" s="218" t="s">
        <v>199</v>
      </c>
      <c r="H305" s="219">
        <v>302.39</v>
      </c>
      <c r="I305" s="220"/>
      <c r="J305" s="221">
        <f>ROUND(I305*H305,0)</f>
        <v>0</v>
      </c>
      <c r="K305" s="217" t="s">
        <v>154</v>
      </c>
      <c r="L305" s="222"/>
      <c r="M305" s="223" t="s">
        <v>1</v>
      </c>
      <c r="N305" s="224" t="s">
        <v>44</v>
      </c>
      <c r="O305" s="70"/>
      <c r="P305" s="199">
        <f>O305*H305</f>
        <v>0</v>
      </c>
      <c r="Q305" s="199">
        <v>1E-4</v>
      </c>
      <c r="R305" s="199">
        <f>Q305*H305</f>
        <v>3.0238999999999999E-2</v>
      </c>
      <c r="S305" s="199">
        <v>0</v>
      </c>
      <c r="T305" s="200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1" t="s">
        <v>186</v>
      </c>
      <c r="AT305" s="201" t="s">
        <v>262</v>
      </c>
      <c r="AU305" s="201" t="s">
        <v>88</v>
      </c>
      <c r="AY305" s="16" t="s">
        <v>148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6" t="s">
        <v>88</v>
      </c>
      <c r="BK305" s="202">
        <f>ROUND(I305*H305,0)</f>
        <v>0</v>
      </c>
      <c r="BL305" s="16" t="s">
        <v>155</v>
      </c>
      <c r="BM305" s="201" t="s">
        <v>1473</v>
      </c>
    </row>
    <row r="306" spans="1:65" s="13" customFormat="1">
      <c r="B306" s="203"/>
      <c r="C306" s="204"/>
      <c r="D306" s="205" t="s">
        <v>157</v>
      </c>
      <c r="E306" s="206" t="s">
        <v>1</v>
      </c>
      <c r="F306" s="207" t="s">
        <v>1474</v>
      </c>
      <c r="G306" s="204"/>
      <c r="H306" s="208">
        <v>302.39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157</v>
      </c>
      <c r="AU306" s="214" t="s">
        <v>88</v>
      </c>
      <c r="AV306" s="13" t="s">
        <v>88</v>
      </c>
      <c r="AW306" s="13" t="s">
        <v>33</v>
      </c>
      <c r="AX306" s="13" t="s">
        <v>78</v>
      </c>
      <c r="AY306" s="214" t="s">
        <v>148</v>
      </c>
    </row>
    <row r="307" spans="1:65" s="2" customFormat="1" ht="24.15" customHeight="1">
      <c r="A307" s="33"/>
      <c r="B307" s="34"/>
      <c r="C307" s="215" t="s">
        <v>216</v>
      </c>
      <c r="D307" s="215" t="s">
        <v>262</v>
      </c>
      <c r="E307" s="216" t="s">
        <v>474</v>
      </c>
      <c r="F307" s="217" t="s">
        <v>475</v>
      </c>
      <c r="G307" s="218" t="s">
        <v>199</v>
      </c>
      <c r="H307" s="219">
        <v>87.867999999999995</v>
      </c>
      <c r="I307" s="220"/>
      <c r="J307" s="221">
        <f>ROUND(I307*H307,0)</f>
        <v>0</v>
      </c>
      <c r="K307" s="217" t="s">
        <v>154</v>
      </c>
      <c r="L307" s="222"/>
      <c r="M307" s="223" t="s">
        <v>1</v>
      </c>
      <c r="N307" s="224" t="s">
        <v>44</v>
      </c>
      <c r="O307" s="70"/>
      <c r="P307" s="199">
        <f>O307*H307</f>
        <v>0</v>
      </c>
      <c r="Q307" s="199">
        <v>5.0000000000000001E-4</v>
      </c>
      <c r="R307" s="199">
        <f>Q307*H307</f>
        <v>4.3934000000000001E-2</v>
      </c>
      <c r="S307" s="199">
        <v>0</v>
      </c>
      <c r="T307" s="200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1" t="s">
        <v>186</v>
      </c>
      <c r="AT307" s="201" t="s">
        <v>262</v>
      </c>
      <c r="AU307" s="201" t="s">
        <v>88</v>
      </c>
      <c r="AY307" s="16" t="s">
        <v>148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6" t="s">
        <v>88</v>
      </c>
      <c r="BK307" s="202">
        <f>ROUND(I307*H307,0)</f>
        <v>0</v>
      </c>
      <c r="BL307" s="16" t="s">
        <v>155</v>
      </c>
      <c r="BM307" s="201" t="s">
        <v>1475</v>
      </c>
    </row>
    <row r="308" spans="1:65" s="13" customFormat="1">
      <c r="B308" s="203"/>
      <c r="C308" s="204"/>
      <c r="D308" s="205" t="s">
        <v>157</v>
      </c>
      <c r="E308" s="206" t="s">
        <v>1</v>
      </c>
      <c r="F308" s="207" t="s">
        <v>1476</v>
      </c>
      <c r="G308" s="204"/>
      <c r="H308" s="208">
        <v>87.867999999999995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157</v>
      </c>
      <c r="AU308" s="214" t="s">
        <v>88</v>
      </c>
      <c r="AV308" s="13" t="s">
        <v>88</v>
      </c>
      <c r="AW308" s="13" t="s">
        <v>33</v>
      </c>
      <c r="AX308" s="13" t="s">
        <v>78</v>
      </c>
      <c r="AY308" s="214" t="s">
        <v>148</v>
      </c>
    </row>
    <row r="309" spans="1:65" s="2" customFormat="1" ht="24.15" customHeight="1">
      <c r="A309" s="33"/>
      <c r="B309" s="34"/>
      <c r="C309" s="215" t="s">
        <v>241</v>
      </c>
      <c r="D309" s="215" t="s">
        <v>262</v>
      </c>
      <c r="E309" s="216" t="s">
        <v>478</v>
      </c>
      <c r="F309" s="217" t="s">
        <v>479</v>
      </c>
      <c r="G309" s="218" t="s">
        <v>199</v>
      </c>
      <c r="H309" s="219">
        <v>1011.934</v>
      </c>
      <c r="I309" s="220"/>
      <c r="J309" s="221">
        <f>ROUND(I309*H309,0)</f>
        <v>0</v>
      </c>
      <c r="K309" s="217" t="s">
        <v>154</v>
      </c>
      <c r="L309" s="222"/>
      <c r="M309" s="223" t="s">
        <v>1</v>
      </c>
      <c r="N309" s="224" t="s">
        <v>44</v>
      </c>
      <c r="O309" s="70"/>
      <c r="P309" s="199">
        <f>O309*H309</f>
        <v>0</v>
      </c>
      <c r="Q309" s="199">
        <v>4.0000000000000003E-5</v>
      </c>
      <c r="R309" s="199">
        <f>Q309*H309</f>
        <v>4.0477360000000004E-2</v>
      </c>
      <c r="S309" s="199">
        <v>0</v>
      </c>
      <c r="T309" s="200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1" t="s">
        <v>186</v>
      </c>
      <c r="AT309" s="201" t="s">
        <v>262</v>
      </c>
      <c r="AU309" s="201" t="s">
        <v>88</v>
      </c>
      <c r="AY309" s="16" t="s">
        <v>148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6" t="s">
        <v>88</v>
      </c>
      <c r="BK309" s="202">
        <f>ROUND(I309*H309,0)</f>
        <v>0</v>
      </c>
      <c r="BL309" s="16" t="s">
        <v>155</v>
      </c>
      <c r="BM309" s="201" t="s">
        <v>1477</v>
      </c>
    </row>
    <row r="310" spans="1:65" s="13" customFormat="1">
      <c r="B310" s="203"/>
      <c r="C310" s="204"/>
      <c r="D310" s="205" t="s">
        <v>157</v>
      </c>
      <c r="E310" s="206" t="s">
        <v>1</v>
      </c>
      <c r="F310" s="207" t="s">
        <v>1478</v>
      </c>
      <c r="G310" s="204"/>
      <c r="H310" s="208">
        <v>1011.934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157</v>
      </c>
      <c r="AU310" s="214" t="s">
        <v>88</v>
      </c>
      <c r="AV310" s="13" t="s">
        <v>88</v>
      </c>
      <c r="AW310" s="13" t="s">
        <v>33</v>
      </c>
      <c r="AX310" s="13" t="s">
        <v>78</v>
      </c>
      <c r="AY310" s="214" t="s">
        <v>148</v>
      </c>
    </row>
    <row r="311" spans="1:65" s="2" customFormat="1" ht="24.15" customHeight="1">
      <c r="A311" s="33"/>
      <c r="B311" s="34"/>
      <c r="C311" s="215" t="s">
        <v>486</v>
      </c>
      <c r="D311" s="215" t="s">
        <v>262</v>
      </c>
      <c r="E311" s="216" t="s">
        <v>482</v>
      </c>
      <c r="F311" s="217" t="s">
        <v>483</v>
      </c>
      <c r="G311" s="218" t="s">
        <v>199</v>
      </c>
      <c r="H311" s="219">
        <v>111.54</v>
      </c>
      <c r="I311" s="220"/>
      <c r="J311" s="221">
        <f>ROUND(I311*H311,0)</f>
        <v>0</v>
      </c>
      <c r="K311" s="217" t="s">
        <v>154</v>
      </c>
      <c r="L311" s="222"/>
      <c r="M311" s="223" t="s">
        <v>1</v>
      </c>
      <c r="N311" s="224" t="s">
        <v>44</v>
      </c>
      <c r="O311" s="70"/>
      <c r="P311" s="199">
        <f>O311*H311</f>
        <v>0</v>
      </c>
      <c r="Q311" s="199">
        <v>2.9999999999999997E-4</v>
      </c>
      <c r="R311" s="199">
        <f>Q311*H311</f>
        <v>3.3461999999999999E-2</v>
      </c>
      <c r="S311" s="199">
        <v>0</v>
      </c>
      <c r="T311" s="200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01" t="s">
        <v>186</v>
      </c>
      <c r="AT311" s="201" t="s">
        <v>262</v>
      </c>
      <c r="AU311" s="201" t="s">
        <v>88</v>
      </c>
      <c r="AY311" s="16" t="s">
        <v>148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6" t="s">
        <v>88</v>
      </c>
      <c r="BK311" s="202">
        <f>ROUND(I311*H311,0)</f>
        <v>0</v>
      </c>
      <c r="BL311" s="16" t="s">
        <v>155</v>
      </c>
      <c r="BM311" s="201" t="s">
        <v>1479</v>
      </c>
    </row>
    <row r="312" spans="1:65" s="13" customFormat="1">
      <c r="B312" s="203"/>
      <c r="C312" s="204"/>
      <c r="D312" s="205" t="s">
        <v>157</v>
      </c>
      <c r="E312" s="206" t="s">
        <v>1</v>
      </c>
      <c r="F312" s="207" t="s">
        <v>1480</v>
      </c>
      <c r="G312" s="204"/>
      <c r="H312" s="208">
        <v>111.54</v>
      </c>
      <c r="I312" s="209"/>
      <c r="J312" s="204"/>
      <c r="K312" s="204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157</v>
      </c>
      <c r="AU312" s="214" t="s">
        <v>88</v>
      </c>
      <c r="AV312" s="13" t="s">
        <v>88</v>
      </c>
      <c r="AW312" s="13" t="s">
        <v>33</v>
      </c>
      <c r="AX312" s="13" t="s">
        <v>78</v>
      </c>
      <c r="AY312" s="214" t="s">
        <v>148</v>
      </c>
    </row>
    <row r="313" spans="1:65" s="2" customFormat="1" ht="24.15" customHeight="1">
      <c r="A313" s="33"/>
      <c r="B313" s="34"/>
      <c r="C313" s="215" t="s">
        <v>491</v>
      </c>
      <c r="D313" s="215" t="s">
        <v>262</v>
      </c>
      <c r="E313" s="216" t="s">
        <v>487</v>
      </c>
      <c r="F313" s="217" t="s">
        <v>1481</v>
      </c>
      <c r="G313" s="218" t="s">
        <v>199</v>
      </c>
      <c r="H313" s="219">
        <v>313.23599999999999</v>
      </c>
      <c r="I313" s="220"/>
      <c r="J313" s="221">
        <f>ROUND(I313*H313,0)</f>
        <v>0</v>
      </c>
      <c r="K313" s="217" t="s">
        <v>154</v>
      </c>
      <c r="L313" s="222"/>
      <c r="M313" s="223" t="s">
        <v>1</v>
      </c>
      <c r="N313" s="224" t="s">
        <v>44</v>
      </c>
      <c r="O313" s="70"/>
      <c r="P313" s="199">
        <f>O313*H313</f>
        <v>0</v>
      </c>
      <c r="Q313" s="199">
        <v>2.0000000000000001E-4</v>
      </c>
      <c r="R313" s="199">
        <f>Q313*H313</f>
        <v>6.26472E-2</v>
      </c>
      <c r="S313" s="199">
        <v>0</v>
      </c>
      <c r="T313" s="20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01" t="s">
        <v>186</v>
      </c>
      <c r="AT313" s="201" t="s">
        <v>262</v>
      </c>
      <c r="AU313" s="201" t="s">
        <v>88</v>
      </c>
      <c r="AY313" s="16" t="s">
        <v>148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6" t="s">
        <v>88</v>
      </c>
      <c r="BK313" s="202">
        <f>ROUND(I313*H313,0)</f>
        <v>0</v>
      </c>
      <c r="BL313" s="16" t="s">
        <v>155</v>
      </c>
      <c r="BM313" s="201" t="s">
        <v>1482</v>
      </c>
    </row>
    <row r="314" spans="1:65" s="13" customFormat="1">
      <c r="B314" s="203"/>
      <c r="C314" s="204"/>
      <c r="D314" s="205" t="s">
        <v>157</v>
      </c>
      <c r="E314" s="206" t="s">
        <v>1</v>
      </c>
      <c r="F314" s="207" t="s">
        <v>1483</v>
      </c>
      <c r="G314" s="204"/>
      <c r="H314" s="208">
        <v>313.23599999999999</v>
      </c>
      <c r="I314" s="209"/>
      <c r="J314" s="204"/>
      <c r="K314" s="204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157</v>
      </c>
      <c r="AU314" s="214" t="s">
        <v>88</v>
      </c>
      <c r="AV314" s="13" t="s">
        <v>88</v>
      </c>
      <c r="AW314" s="13" t="s">
        <v>33</v>
      </c>
      <c r="AX314" s="13" t="s">
        <v>78</v>
      </c>
      <c r="AY314" s="214" t="s">
        <v>148</v>
      </c>
    </row>
    <row r="315" spans="1:65" s="2" customFormat="1" ht="24.15" customHeight="1">
      <c r="A315" s="33"/>
      <c r="B315" s="34"/>
      <c r="C315" s="215" t="s">
        <v>496</v>
      </c>
      <c r="D315" s="215" t="s">
        <v>262</v>
      </c>
      <c r="E315" s="216" t="s">
        <v>492</v>
      </c>
      <c r="F315" s="217" t="s">
        <v>493</v>
      </c>
      <c r="G315" s="218" t="s">
        <v>199</v>
      </c>
      <c r="H315" s="219">
        <v>105.919</v>
      </c>
      <c r="I315" s="220"/>
      <c r="J315" s="221">
        <f>ROUND(I315*H315,0)</f>
        <v>0</v>
      </c>
      <c r="K315" s="217" t="s">
        <v>154</v>
      </c>
      <c r="L315" s="222"/>
      <c r="M315" s="223" t="s">
        <v>1</v>
      </c>
      <c r="N315" s="224" t="s">
        <v>44</v>
      </c>
      <c r="O315" s="70"/>
      <c r="P315" s="199">
        <f>O315*H315</f>
        <v>0</v>
      </c>
      <c r="Q315" s="199">
        <v>2.0000000000000001E-4</v>
      </c>
      <c r="R315" s="199">
        <f>Q315*H315</f>
        <v>2.1183799999999999E-2</v>
      </c>
      <c r="S315" s="199">
        <v>0</v>
      </c>
      <c r="T315" s="20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1" t="s">
        <v>186</v>
      </c>
      <c r="AT315" s="201" t="s">
        <v>262</v>
      </c>
      <c r="AU315" s="201" t="s">
        <v>88</v>
      </c>
      <c r="AY315" s="16" t="s">
        <v>148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6" t="s">
        <v>88</v>
      </c>
      <c r="BK315" s="202">
        <f>ROUND(I315*H315,0)</f>
        <v>0</v>
      </c>
      <c r="BL315" s="16" t="s">
        <v>155</v>
      </c>
      <c r="BM315" s="201" t="s">
        <v>1484</v>
      </c>
    </row>
    <row r="316" spans="1:65" s="13" customFormat="1">
      <c r="B316" s="203"/>
      <c r="C316" s="204"/>
      <c r="D316" s="205" t="s">
        <v>157</v>
      </c>
      <c r="E316" s="206" t="s">
        <v>1</v>
      </c>
      <c r="F316" s="207" t="s">
        <v>1485</v>
      </c>
      <c r="G316" s="204"/>
      <c r="H316" s="208">
        <v>105.919</v>
      </c>
      <c r="I316" s="209"/>
      <c r="J316" s="204"/>
      <c r="K316" s="204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157</v>
      </c>
      <c r="AU316" s="214" t="s">
        <v>88</v>
      </c>
      <c r="AV316" s="13" t="s">
        <v>88</v>
      </c>
      <c r="AW316" s="13" t="s">
        <v>33</v>
      </c>
      <c r="AX316" s="13" t="s">
        <v>78</v>
      </c>
      <c r="AY316" s="214" t="s">
        <v>148</v>
      </c>
    </row>
    <row r="317" spans="1:65" s="2" customFormat="1" ht="24.15" customHeight="1">
      <c r="A317" s="33"/>
      <c r="B317" s="34"/>
      <c r="C317" s="190" t="s">
        <v>501</v>
      </c>
      <c r="D317" s="190" t="s">
        <v>150</v>
      </c>
      <c r="E317" s="191" t="s">
        <v>497</v>
      </c>
      <c r="F317" s="192" t="s">
        <v>498</v>
      </c>
      <c r="G317" s="193" t="s">
        <v>153</v>
      </c>
      <c r="H317" s="194">
        <v>1771.1759999999999</v>
      </c>
      <c r="I317" s="195"/>
      <c r="J317" s="196">
        <f>ROUND(I317*H317,0)</f>
        <v>0</v>
      </c>
      <c r="K317" s="192" t="s">
        <v>154</v>
      </c>
      <c r="L317" s="38"/>
      <c r="M317" s="197" t="s">
        <v>1</v>
      </c>
      <c r="N317" s="198" t="s">
        <v>44</v>
      </c>
      <c r="O317" s="70"/>
      <c r="P317" s="199">
        <f>O317*H317</f>
        <v>0</v>
      </c>
      <c r="Q317" s="199">
        <v>4.8599999999999997E-3</v>
      </c>
      <c r="R317" s="199">
        <f>Q317*H317</f>
        <v>8.6079153599999998</v>
      </c>
      <c r="S317" s="199">
        <v>0</v>
      </c>
      <c r="T317" s="200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1" t="s">
        <v>155</v>
      </c>
      <c r="AT317" s="201" t="s">
        <v>150</v>
      </c>
      <c r="AU317" s="201" t="s">
        <v>88</v>
      </c>
      <c r="AY317" s="16" t="s">
        <v>148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6" t="s">
        <v>88</v>
      </c>
      <c r="BK317" s="202">
        <f>ROUND(I317*H317,0)</f>
        <v>0</v>
      </c>
      <c r="BL317" s="16" t="s">
        <v>155</v>
      </c>
      <c r="BM317" s="201" t="s">
        <v>1486</v>
      </c>
    </row>
    <row r="318" spans="1:65" s="13" customFormat="1">
      <c r="B318" s="203"/>
      <c r="C318" s="204"/>
      <c r="D318" s="205" t="s">
        <v>157</v>
      </c>
      <c r="E318" s="206" t="s">
        <v>1</v>
      </c>
      <c r="F318" s="207" t="s">
        <v>1487</v>
      </c>
      <c r="G318" s="204"/>
      <c r="H318" s="208">
        <v>1771.1759999999999</v>
      </c>
      <c r="I318" s="209"/>
      <c r="J318" s="204"/>
      <c r="K318" s="204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157</v>
      </c>
      <c r="AU318" s="214" t="s">
        <v>88</v>
      </c>
      <c r="AV318" s="13" t="s">
        <v>88</v>
      </c>
      <c r="AW318" s="13" t="s">
        <v>33</v>
      </c>
      <c r="AX318" s="13" t="s">
        <v>78</v>
      </c>
      <c r="AY318" s="214" t="s">
        <v>148</v>
      </c>
    </row>
    <row r="319" spans="1:65" s="2" customFormat="1" ht="24.15" customHeight="1">
      <c r="A319" s="33"/>
      <c r="B319" s="34"/>
      <c r="C319" s="190" t="s">
        <v>505</v>
      </c>
      <c r="D319" s="190" t="s">
        <v>150</v>
      </c>
      <c r="E319" s="191" t="s">
        <v>502</v>
      </c>
      <c r="F319" s="192" t="s">
        <v>503</v>
      </c>
      <c r="G319" s="193" t="s">
        <v>153</v>
      </c>
      <c r="H319" s="194">
        <v>216.48699999999999</v>
      </c>
      <c r="I319" s="195"/>
      <c r="J319" s="196">
        <f>ROUND(I319*H319,0)</f>
        <v>0</v>
      </c>
      <c r="K319" s="192" t="s">
        <v>154</v>
      </c>
      <c r="L319" s="38"/>
      <c r="M319" s="197" t="s">
        <v>1</v>
      </c>
      <c r="N319" s="198" t="s">
        <v>44</v>
      </c>
      <c r="O319" s="70"/>
      <c r="P319" s="199">
        <f>O319*H319</f>
        <v>0</v>
      </c>
      <c r="Q319" s="199">
        <v>5.7000000000000002E-3</v>
      </c>
      <c r="R319" s="199">
        <f>Q319*H319</f>
        <v>1.2339759000000001</v>
      </c>
      <c r="S319" s="199">
        <v>0</v>
      </c>
      <c r="T319" s="20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1" t="s">
        <v>155</v>
      </c>
      <c r="AT319" s="201" t="s">
        <v>150</v>
      </c>
      <c r="AU319" s="201" t="s">
        <v>88</v>
      </c>
      <c r="AY319" s="16" t="s">
        <v>148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6" t="s">
        <v>88</v>
      </c>
      <c r="BK319" s="202">
        <f>ROUND(I319*H319,0)</f>
        <v>0</v>
      </c>
      <c r="BL319" s="16" t="s">
        <v>155</v>
      </c>
      <c r="BM319" s="201" t="s">
        <v>1488</v>
      </c>
    </row>
    <row r="320" spans="1:65" s="13" customFormat="1">
      <c r="B320" s="203"/>
      <c r="C320" s="204"/>
      <c r="D320" s="205" t="s">
        <v>157</v>
      </c>
      <c r="E320" s="206" t="s">
        <v>1</v>
      </c>
      <c r="F320" s="207" t="s">
        <v>1386</v>
      </c>
      <c r="G320" s="204"/>
      <c r="H320" s="208">
        <v>7.5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157</v>
      </c>
      <c r="AU320" s="214" t="s">
        <v>88</v>
      </c>
      <c r="AV320" s="13" t="s">
        <v>88</v>
      </c>
      <c r="AW320" s="13" t="s">
        <v>33</v>
      </c>
      <c r="AX320" s="13" t="s">
        <v>78</v>
      </c>
      <c r="AY320" s="214" t="s">
        <v>148</v>
      </c>
    </row>
    <row r="321" spans="1:65" s="13" customFormat="1">
      <c r="B321" s="203"/>
      <c r="C321" s="204"/>
      <c r="D321" s="205" t="s">
        <v>157</v>
      </c>
      <c r="E321" s="206" t="s">
        <v>1</v>
      </c>
      <c r="F321" s="207" t="s">
        <v>1387</v>
      </c>
      <c r="G321" s="204"/>
      <c r="H321" s="208">
        <v>191.203</v>
      </c>
      <c r="I321" s="209"/>
      <c r="J321" s="204"/>
      <c r="K321" s="204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157</v>
      </c>
      <c r="AU321" s="214" t="s">
        <v>88</v>
      </c>
      <c r="AV321" s="13" t="s">
        <v>88</v>
      </c>
      <c r="AW321" s="13" t="s">
        <v>33</v>
      </c>
      <c r="AX321" s="13" t="s">
        <v>78</v>
      </c>
      <c r="AY321" s="214" t="s">
        <v>148</v>
      </c>
    </row>
    <row r="322" spans="1:65" s="13" customFormat="1">
      <c r="B322" s="203"/>
      <c r="C322" s="204"/>
      <c r="D322" s="205" t="s">
        <v>157</v>
      </c>
      <c r="E322" s="206" t="s">
        <v>1</v>
      </c>
      <c r="F322" s="207" t="s">
        <v>1388</v>
      </c>
      <c r="G322" s="204"/>
      <c r="H322" s="208">
        <v>17.783999999999999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157</v>
      </c>
      <c r="AU322" s="214" t="s">
        <v>88</v>
      </c>
      <c r="AV322" s="13" t="s">
        <v>88</v>
      </c>
      <c r="AW322" s="13" t="s">
        <v>33</v>
      </c>
      <c r="AX322" s="13" t="s">
        <v>78</v>
      </c>
      <c r="AY322" s="214" t="s">
        <v>148</v>
      </c>
    </row>
    <row r="323" spans="1:65" s="2" customFormat="1" ht="24.15" customHeight="1">
      <c r="A323" s="33"/>
      <c r="B323" s="34"/>
      <c r="C323" s="190" t="s">
        <v>509</v>
      </c>
      <c r="D323" s="190" t="s">
        <v>150</v>
      </c>
      <c r="E323" s="191" t="s">
        <v>506</v>
      </c>
      <c r="F323" s="192" t="s">
        <v>507</v>
      </c>
      <c r="G323" s="193" t="s">
        <v>153</v>
      </c>
      <c r="H323" s="194">
        <v>1554.6890000000001</v>
      </c>
      <c r="I323" s="195"/>
      <c r="J323" s="196">
        <f>ROUND(I323*H323,0)</f>
        <v>0</v>
      </c>
      <c r="K323" s="192" t="s">
        <v>154</v>
      </c>
      <c r="L323" s="38"/>
      <c r="M323" s="197" t="s">
        <v>1</v>
      </c>
      <c r="N323" s="198" t="s">
        <v>44</v>
      </c>
      <c r="O323" s="70"/>
      <c r="P323" s="199">
        <f>O323*H323</f>
        <v>0</v>
      </c>
      <c r="Q323" s="199">
        <v>3.3E-3</v>
      </c>
      <c r="R323" s="199">
        <f>Q323*H323</f>
        <v>5.1304737000000005</v>
      </c>
      <c r="S323" s="199">
        <v>0</v>
      </c>
      <c r="T323" s="20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1" t="s">
        <v>155</v>
      </c>
      <c r="AT323" s="201" t="s">
        <v>150</v>
      </c>
      <c r="AU323" s="201" t="s">
        <v>88</v>
      </c>
      <c r="AY323" s="16" t="s">
        <v>148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6" t="s">
        <v>88</v>
      </c>
      <c r="BK323" s="202">
        <f>ROUND(I323*H323,0)</f>
        <v>0</v>
      </c>
      <c r="BL323" s="16" t="s">
        <v>155</v>
      </c>
      <c r="BM323" s="201" t="s">
        <v>1489</v>
      </c>
    </row>
    <row r="324" spans="1:65" s="13" customFormat="1" ht="30.6">
      <c r="B324" s="203"/>
      <c r="C324" s="204"/>
      <c r="D324" s="205" t="s">
        <v>157</v>
      </c>
      <c r="E324" s="206" t="s">
        <v>1</v>
      </c>
      <c r="F324" s="207" t="s">
        <v>1384</v>
      </c>
      <c r="G324" s="204"/>
      <c r="H324" s="208">
        <v>1554.6890000000001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157</v>
      </c>
      <c r="AU324" s="214" t="s">
        <v>88</v>
      </c>
      <c r="AV324" s="13" t="s">
        <v>88</v>
      </c>
      <c r="AW324" s="13" t="s">
        <v>33</v>
      </c>
      <c r="AX324" s="13" t="s">
        <v>78</v>
      </c>
      <c r="AY324" s="214" t="s">
        <v>148</v>
      </c>
    </row>
    <row r="325" spans="1:65" s="2" customFormat="1" ht="16.5" customHeight="1">
      <c r="A325" s="33"/>
      <c r="B325" s="34"/>
      <c r="C325" s="190" t="s">
        <v>515</v>
      </c>
      <c r="D325" s="190" t="s">
        <v>150</v>
      </c>
      <c r="E325" s="191" t="s">
        <v>529</v>
      </c>
      <c r="F325" s="192" t="s">
        <v>530</v>
      </c>
      <c r="G325" s="193" t="s">
        <v>199</v>
      </c>
      <c r="H325" s="194">
        <v>48.32</v>
      </c>
      <c r="I325" s="195"/>
      <c r="J325" s="196">
        <f>ROUND(I325*H325,0)</f>
        <v>0</v>
      </c>
      <c r="K325" s="192" t="s">
        <v>1</v>
      </c>
      <c r="L325" s="38"/>
      <c r="M325" s="197" t="s">
        <v>1</v>
      </c>
      <c r="N325" s="198" t="s">
        <v>44</v>
      </c>
      <c r="O325" s="70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1" t="s">
        <v>155</v>
      </c>
      <c r="AT325" s="201" t="s">
        <v>150</v>
      </c>
      <c r="AU325" s="201" t="s">
        <v>88</v>
      </c>
      <c r="AY325" s="16" t="s">
        <v>148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6" t="s">
        <v>88</v>
      </c>
      <c r="BK325" s="202">
        <f>ROUND(I325*H325,0)</f>
        <v>0</v>
      </c>
      <c r="BL325" s="16" t="s">
        <v>155</v>
      </c>
      <c r="BM325" s="201" t="s">
        <v>1490</v>
      </c>
    </row>
    <row r="326" spans="1:65" s="13" customFormat="1">
      <c r="B326" s="203"/>
      <c r="C326" s="204"/>
      <c r="D326" s="205" t="s">
        <v>157</v>
      </c>
      <c r="E326" s="206" t="s">
        <v>1</v>
      </c>
      <c r="F326" s="207" t="s">
        <v>1491</v>
      </c>
      <c r="G326" s="204"/>
      <c r="H326" s="208">
        <v>48.32</v>
      </c>
      <c r="I326" s="209"/>
      <c r="J326" s="204"/>
      <c r="K326" s="204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157</v>
      </c>
      <c r="AU326" s="214" t="s">
        <v>88</v>
      </c>
      <c r="AV326" s="13" t="s">
        <v>88</v>
      </c>
      <c r="AW326" s="13" t="s">
        <v>33</v>
      </c>
      <c r="AX326" s="13" t="s">
        <v>78</v>
      </c>
      <c r="AY326" s="214" t="s">
        <v>148</v>
      </c>
    </row>
    <row r="327" spans="1:65" s="2" customFormat="1" ht="24.15" customHeight="1">
      <c r="A327" s="33"/>
      <c r="B327" s="34"/>
      <c r="C327" s="190" t="s">
        <v>523</v>
      </c>
      <c r="D327" s="190" t="s">
        <v>150</v>
      </c>
      <c r="E327" s="191" t="s">
        <v>510</v>
      </c>
      <c r="F327" s="192" t="s">
        <v>511</v>
      </c>
      <c r="G327" s="193" t="s">
        <v>199</v>
      </c>
      <c r="H327" s="194">
        <v>1023</v>
      </c>
      <c r="I327" s="195"/>
      <c r="J327" s="196">
        <f>ROUND(I327*H327,0)</f>
        <v>0</v>
      </c>
      <c r="K327" s="192" t="s">
        <v>154</v>
      </c>
      <c r="L327" s="38"/>
      <c r="M327" s="197" t="s">
        <v>1</v>
      </c>
      <c r="N327" s="198" t="s">
        <v>44</v>
      </c>
      <c r="O327" s="70"/>
      <c r="P327" s="199">
        <f>O327*H327</f>
        <v>0</v>
      </c>
      <c r="Q327" s="199">
        <v>7.1000000000000002E-4</v>
      </c>
      <c r="R327" s="199">
        <f>Q327*H327</f>
        <v>0.72633000000000003</v>
      </c>
      <c r="S327" s="199">
        <v>0</v>
      </c>
      <c r="T327" s="20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1" t="s">
        <v>155</v>
      </c>
      <c r="AT327" s="201" t="s">
        <v>150</v>
      </c>
      <c r="AU327" s="201" t="s">
        <v>88</v>
      </c>
      <c r="AY327" s="16" t="s">
        <v>148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6" t="s">
        <v>88</v>
      </c>
      <c r="BK327" s="202">
        <f>ROUND(I327*H327,0)</f>
        <v>0</v>
      </c>
      <c r="BL327" s="16" t="s">
        <v>155</v>
      </c>
      <c r="BM327" s="201" t="s">
        <v>1492</v>
      </c>
    </row>
    <row r="328" spans="1:65" s="13" customFormat="1">
      <c r="B328" s="203"/>
      <c r="C328" s="204"/>
      <c r="D328" s="205" t="s">
        <v>157</v>
      </c>
      <c r="E328" s="206" t="s">
        <v>1</v>
      </c>
      <c r="F328" s="207" t="s">
        <v>1493</v>
      </c>
      <c r="G328" s="204"/>
      <c r="H328" s="208">
        <v>577.5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157</v>
      </c>
      <c r="AU328" s="214" t="s">
        <v>88</v>
      </c>
      <c r="AV328" s="13" t="s">
        <v>88</v>
      </c>
      <c r="AW328" s="13" t="s">
        <v>33</v>
      </c>
      <c r="AX328" s="13" t="s">
        <v>78</v>
      </c>
      <c r="AY328" s="214" t="s">
        <v>148</v>
      </c>
    </row>
    <row r="329" spans="1:65" s="13" customFormat="1">
      <c r="B329" s="203"/>
      <c r="C329" s="204"/>
      <c r="D329" s="205" t="s">
        <v>157</v>
      </c>
      <c r="E329" s="206" t="s">
        <v>1</v>
      </c>
      <c r="F329" s="207" t="s">
        <v>1494</v>
      </c>
      <c r="G329" s="204"/>
      <c r="H329" s="208">
        <v>445.5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157</v>
      </c>
      <c r="AU329" s="214" t="s">
        <v>88</v>
      </c>
      <c r="AV329" s="13" t="s">
        <v>88</v>
      </c>
      <c r="AW329" s="13" t="s">
        <v>33</v>
      </c>
      <c r="AX329" s="13" t="s">
        <v>78</v>
      </c>
      <c r="AY329" s="214" t="s">
        <v>148</v>
      </c>
    </row>
    <row r="330" spans="1:65" s="2" customFormat="1" ht="24.15" customHeight="1">
      <c r="A330" s="33"/>
      <c r="B330" s="34"/>
      <c r="C330" s="190" t="s">
        <v>528</v>
      </c>
      <c r="D330" s="190" t="s">
        <v>150</v>
      </c>
      <c r="E330" s="191" t="s">
        <v>516</v>
      </c>
      <c r="F330" s="192" t="s">
        <v>517</v>
      </c>
      <c r="G330" s="193" t="s">
        <v>153</v>
      </c>
      <c r="H330" s="194">
        <v>482.18400000000003</v>
      </c>
      <c r="I330" s="195"/>
      <c r="J330" s="196">
        <f>ROUND(I330*H330,0)</f>
        <v>0</v>
      </c>
      <c r="K330" s="192" t="s">
        <v>154</v>
      </c>
      <c r="L330" s="38"/>
      <c r="M330" s="197" t="s">
        <v>1</v>
      </c>
      <c r="N330" s="198" t="s">
        <v>44</v>
      </c>
      <c r="O330" s="70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1" t="s">
        <v>155</v>
      </c>
      <c r="AT330" s="201" t="s">
        <v>150</v>
      </c>
      <c r="AU330" s="201" t="s">
        <v>88</v>
      </c>
      <c r="AY330" s="16" t="s">
        <v>148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6" t="s">
        <v>88</v>
      </c>
      <c r="BK330" s="202">
        <f>ROUND(I330*H330,0)</f>
        <v>0</v>
      </c>
      <c r="BL330" s="16" t="s">
        <v>155</v>
      </c>
      <c r="BM330" s="201" t="s">
        <v>1495</v>
      </c>
    </row>
    <row r="331" spans="1:65" s="13" customFormat="1">
      <c r="B331" s="203"/>
      <c r="C331" s="204"/>
      <c r="D331" s="205" t="s">
        <v>157</v>
      </c>
      <c r="E331" s="206" t="s">
        <v>1</v>
      </c>
      <c r="F331" s="207" t="s">
        <v>1496</v>
      </c>
      <c r="G331" s="204"/>
      <c r="H331" s="208">
        <v>24.84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157</v>
      </c>
      <c r="AU331" s="214" t="s">
        <v>88</v>
      </c>
      <c r="AV331" s="13" t="s">
        <v>88</v>
      </c>
      <c r="AW331" s="13" t="s">
        <v>33</v>
      </c>
      <c r="AX331" s="13" t="s">
        <v>78</v>
      </c>
      <c r="AY331" s="214" t="s">
        <v>148</v>
      </c>
    </row>
    <row r="332" spans="1:65" s="13" customFormat="1">
      <c r="B332" s="203"/>
      <c r="C332" s="204"/>
      <c r="D332" s="205" t="s">
        <v>157</v>
      </c>
      <c r="E332" s="206" t="s">
        <v>1</v>
      </c>
      <c r="F332" s="207" t="s">
        <v>1497</v>
      </c>
      <c r="G332" s="204"/>
      <c r="H332" s="208">
        <v>323.52</v>
      </c>
      <c r="I332" s="209"/>
      <c r="J332" s="204"/>
      <c r="K332" s="204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157</v>
      </c>
      <c r="AU332" s="214" t="s">
        <v>88</v>
      </c>
      <c r="AV332" s="13" t="s">
        <v>88</v>
      </c>
      <c r="AW332" s="13" t="s">
        <v>33</v>
      </c>
      <c r="AX332" s="13" t="s">
        <v>78</v>
      </c>
      <c r="AY332" s="214" t="s">
        <v>148</v>
      </c>
    </row>
    <row r="333" spans="1:65" s="13" customFormat="1">
      <c r="B333" s="203"/>
      <c r="C333" s="204"/>
      <c r="D333" s="205" t="s">
        <v>157</v>
      </c>
      <c r="E333" s="206" t="s">
        <v>1</v>
      </c>
      <c r="F333" s="207" t="s">
        <v>1498</v>
      </c>
      <c r="G333" s="204"/>
      <c r="H333" s="208">
        <v>120.304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157</v>
      </c>
      <c r="AU333" s="214" t="s">
        <v>88</v>
      </c>
      <c r="AV333" s="13" t="s">
        <v>88</v>
      </c>
      <c r="AW333" s="13" t="s">
        <v>33</v>
      </c>
      <c r="AX333" s="13" t="s">
        <v>78</v>
      </c>
      <c r="AY333" s="214" t="s">
        <v>148</v>
      </c>
    </row>
    <row r="334" spans="1:65" s="13" customFormat="1">
      <c r="B334" s="203"/>
      <c r="C334" s="204"/>
      <c r="D334" s="205" t="s">
        <v>157</v>
      </c>
      <c r="E334" s="206" t="s">
        <v>1</v>
      </c>
      <c r="F334" s="207" t="s">
        <v>522</v>
      </c>
      <c r="G334" s="204"/>
      <c r="H334" s="208">
        <v>13.52</v>
      </c>
      <c r="I334" s="209"/>
      <c r="J334" s="204"/>
      <c r="K334" s="204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157</v>
      </c>
      <c r="AU334" s="214" t="s">
        <v>88</v>
      </c>
      <c r="AV334" s="13" t="s">
        <v>88</v>
      </c>
      <c r="AW334" s="13" t="s">
        <v>33</v>
      </c>
      <c r="AX334" s="13" t="s">
        <v>78</v>
      </c>
      <c r="AY334" s="214" t="s">
        <v>148</v>
      </c>
    </row>
    <row r="335" spans="1:65" s="2" customFormat="1" ht="16.5" customHeight="1">
      <c r="A335" s="33"/>
      <c r="B335" s="34"/>
      <c r="C335" s="190" t="s">
        <v>534</v>
      </c>
      <c r="D335" s="190" t="s">
        <v>150</v>
      </c>
      <c r="E335" s="191" t="s">
        <v>524</v>
      </c>
      <c r="F335" s="192" t="s">
        <v>525</v>
      </c>
      <c r="G335" s="193" t="s">
        <v>153</v>
      </c>
      <c r="H335" s="194">
        <v>1906.288</v>
      </c>
      <c r="I335" s="195"/>
      <c r="J335" s="196">
        <f>ROUND(I335*H335,0)</f>
        <v>0</v>
      </c>
      <c r="K335" s="192" t="s">
        <v>154</v>
      </c>
      <c r="L335" s="38"/>
      <c r="M335" s="197" t="s">
        <v>1</v>
      </c>
      <c r="N335" s="198" t="s">
        <v>44</v>
      </c>
      <c r="O335" s="70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01" t="s">
        <v>155</v>
      </c>
      <c r="AT335" s="201" t="s">
        <v>150</v>
      </c>
      <c r="AU335" s="201" t="s">
        <v>88</v>
      </c>
      <c r="AY335" s="16" t="s">
        <v>148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6" t="s">
        <v>88</v>
      </c>
      <c r="BK335" s="202">
        <f>ROUND(I335*H335,0)</f>
        <v>0</v>
      </c>
      <c r="BL335" s="16" t="s">
        <v>155</v>
      </c>
      <c r="BM335" s="201" t="s">
        <v>1499</v>
      </c>
    </row>
    <row r="336" spans="1:65" s="13" customFormat="1">
      <c r="B336" s="203"/>
      <c r="C336" s="204"/>
      <c r="D336" s="205" t="s">
        <v>157</v>
      </c>
      <c r="E336" s="206" t="s">
        <v>1</v>
      </c>
      <c r="F336" s="207" t="s">
        <v>1500</v>
      </c>
      <c r="G336" s="204"/>
      <c r="H336" s="208">
        <v>1906.288</v>
      </c>
      <c r="I336" s="209"/>
      <c r="J336" s="204"/>
      <c r="K336" s="204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157</v>
      </c>
      <c r="AU336" s="214" t="s">
        <v>88</v>
      </c>
      <c r="AV336" s="13" t="s">
        <v>88</v>
      </c>
      <c r="AW336" s="13" t="s">
        <v>33</v>
      </c>
      <c r="AX336" s="13" t="s">
        <v>78</v>
      </c>
      <c r="AY336" s="214" t="s">
        <v>148</v>
      </c>
    </row>
    <row r="337" spans="1:65" s="12" customFormat="1" ht="22.95" customHeight="1">
      <c r="B337" s="174"/>
      <c r="C337" s="175"/>
      <c r="D337" s="176" t="s">
        <v>77</v>
      </c>
      <c r="E337" s="188" t="s">
        <v>486</v>
      </c>
      <c r="F337" s="188" t="s">
        <v>533</v>
      </c>
      <c r="G337" s="175"/>
      <c r="H337" s="175"/>
      <c r="I337" s="178"/>
      <c r="J337" s="189">
        <f>BK337</f>
        <v>0</v>
      </c>
      <c r="K337" s="175"/>
      <c r="L337" s="180"/>
      <c r="M337" s="181"/>
      <c r="N337" s="182"/>
      <c r="O337" s="182"/>
      <c r="P337" s="183">
        <f>SUM(P338:P352)</f>
        <v>0</v>
      </c>
      <c r="Q337" s="182"/>
      <c r="R337" s="183">
        <f>SUM(R338:R352)</f>
        <v>41.997134299999999</v>
      </c>
      <c r="S337" s="182"/>
      <c r="T337" s="184">
        <f>SUM(T338:T352)</f>
        <v>0</v>
      </c>
      <c r="AR337" s="185" t="s">
        <v>8</v>
      </c>
      <c r="AT337" s="186" t="s">
        <v>77</v>
      </c>
      <c r="AU337" s="186" t="s">
        <v>8</v>
      </c>
      <c r="AY337" s="185" t="s">
        <v>148</v>
      </c>
      <c r="BK337" s="187">
        <f>SUM(BK338:BK352)</f>
        <v>0</v>
      </c>
    </row>
    <row r="338" spans="1:65" s="2" customFormat="1" ht="24.15" customHeight="1">
      <c r="A338" s="33"/>
      <c r="B338" s="34"/>
      <c r="C338" s="190" t="s">
        <v>539</v>
      </c>
      <c r="D338" s="190" t="s">
        <v>150</v>
      </c>
      <c r="E338" s="191" t="s">
        <v>535</v>
      </c>
      <c r="F338" s="192" t="s">
        <v>536</v>
      </c>
      <c r="G338" s="193" t="s">
        <v>153</v>
      </c>
      <c r="H338" s="194">
        <v>2.25</v>
      </c>
      <c r="I338" s="195"/>
      <c r="J338" s="196">
        <f>ROUND(I338*H338,0)</f>
        <v>0</v>
      </c>
      <c r="K338" s="192" t="s">
        <v>154</v>
      </c>
      <c r="L338" s="38"/>
      <c r="M338" s="197" t="s">
        <v>1</v>
      </c>
      <c r="N338" s="198" t="s">
        <v>44</v>
      </c>
      <c r="O338" s="70"/>
      <c r="P338" s="199">
        <f>O338*H338</f>
        <v>0</v>
      </c>
      <c r="Q338" s="199">
        <v>8.4000000000000005E-2</v>
      </c>
      <c r="R338" s="199">
        <f>Q338*H338</f>
        <v>0.189</v>
      </c>
      <c r="S338" s="199">
        <v>0</v>
      </c>
      <c r="T338" s="20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01" t="s">
        <v>155</v>
      </c>
      <c r="AT338" s="201" t="s">
        <v>150</v>
      </c>
      <c r="AU338" s="201" t="s">
        <v>88</v>
      </c>
      <c r="AY338" s="16" t="s">
        <v>148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6" t="s">
        <v>88</v>
      </c>
      <c r="BK338" s="202">
        <f>ROUND(I338*H338,0)</f>
        <v>0</v>
      </c>
      <c r="BL338" s="16" t="s">
        <v>155</v>
      </c>
      <c r="BM338" s="201" t="s">
        <v>1501</v>
      </c>
    </row>
    <row r="339" spans="1:65" s="13" customFormat="1">
      <c r="B339" s="203"/>
      <c r="C339" s="204"/>
      <c r="D339" s="205" t="s">
        <v>157</v>
      </c>
      <c r="E339" s="206" t="s">
        <v>1</v>
      </c>
      <c r="F339" s="207" t="s">
        <v>1502</v>
      </c>
      <c r="G339" s="204"/>
      <c r="H339" s="208">
        <v>2.25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157</v>
      </c>
      <c r="AU339" s="214" t="s">
        <v>88</v>
      </c>
      <c r="AV339" s="13" t="s">
        <v>88</v>
      </c>
      <c r="AW339" s="13" t="s">
        <v>33</v>
      </c>
      <c r="AX339" s="13" t="s">
        <v>78</v>
      </c>
      <c r="AY339" s="214" t="s">
        <v>148</v>
      </c>
    </row>
    <row r="340" spans="1:65" s="2" customFormat="1" ht="24.15" customHeight="1">
      <c r="A340" s="33"/>
      <c r="B340" s="34"/>
      <c r="C340" s="190" t="s">
        <v>544</v>
      </c>
      <c r="D340" s="190" t="s">
        <v>150</v>
      </c>
      <c r="E340" s="191" t="s">
        <v>540</v>
      </c>
      <c r="F340" s="192" t="s">
        <v>541</v>
      </c>
      <c r="G340" s="193" t="s">
        <v>153</v>
      </c>
      <c r="H340" s="194">
        <v>122.47199999999999</v>
      </c>
      <c r="I340" s="195"/>
      <c r="J340" s="196">
        <f>ROUND(I340*H340,0)</f>
        <v>0</v>
      </c>
      <c r="K340" s="192" t="s">
        <v>154</v>
      </c>
      <c r="L340" s="38"/>
      <c r="M340" s="197" t="s">
        <v>1</v>
      </c>
      <c r="N340" s="198" t="s">
        <v>44</v>
      </c>
      <c r="O340" s="70"/>
      <c r="P340" s="199">
        <f>O340*H340</f>
        <v>0</v>
      </c>
      <c r="Q340" s="199">
        <v>6.3E-2</v>
      </c>
      <c r="R340" s="199">
        <f>Q340*H340</f>
        <v>7.7157359999999997</v>
      </c>
      <c r="S340" s="199">
        <v>0</v>
      </c>
      <c r="T340" s="20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1" t="s">
        <v>155</v>
      </c>
      <c r="AT340" s="201" t="s">
        <v>150</v>
      </c>
      <c r="AU340" s="201" t="s">
        <v>88</v>
      </c>
      <c r="AY340" s="16" t="s">
        <v>148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6" t="s">
        <v>88</v>
      </c>
      <c r="BK340" s="202">
        <f>ROUND(I340*H340,0)</f>
        <v>0</v>
      </c>
      <c r="BL340" s="16" t="s">
        <v>155</v>
      </c>
      <c r="BM340" s="201" t="s">
        <v>1503</v>
      </c>
    </row>
    <row r="341" spans="1:65" s="13" customFormat="1">
      <c r="B341" s="203"/>
      <c r="C341" s="204"/>
      <c r="D341" s="205" t="s">
        <v>157</v>
      </c>
      <c r="E341" s="206" t="s">
        <v>1</v>
      </c>
      <c r="F341" s="207" t="s">
        <v>1361</v>
      </c>
      <c r="G341" s="204"/>
      <c r="H341" s="208">
        <v>122.47199999999999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157</v>
      </c>
      <c r="AU341" s="214" t="s">
        <v>88</v>
      </c>
      <c r="AV341" s="13" t="s">
        <v>88</v>
      </c>
      <c r="AW341" s="13" t="s">
        <v>33</v>
      </c>
      <c r="AX341" s="13" t="s">
        <v>78</v>
      </c>
      <c r="AY341" s="214" t="s">
        <v>148</v>
      </c>
    </row>
    <row r="342" spans="1:65" s="2" customFormat="1" ht="24.15" customHeight="1">
      <c r="A342" s="33"/>
      <c r="B342" s="34"/>
      <c r="C342" s="190" t="s">
        <v>549</v>
      </c>
      <c r="D342" s="190" t="s">
        <v>150</v>
      </c>
      <c r="E342" s="191" t="s">
        <v>545</v>
      </c>
      <c r="F342" s="192" t="s">
        <v>546</v>
      </c>
      <c r="G342" s="193" t="s">
        <v>153</v>
      </c>
      <c r="H342" s="194">
        <v>7.3049999999999997</v>
      </c>
      <c r="I342" s="195"/>
      <c r="J342" s="196">
        <f>ROUND(I342*H342,0)</f>
        <v>0</v>
      </c>
      <c r="K342" s="192" t="s">
        <v>154</v>
      </c>
      <c r="L342" s="38"/>
      <c r="M342" s="197" t="s">
        <v>1</v>
      </c>
      <c r="N342" s="198" t="s">
        <v>44</v>
      </c>
      <c r="O342" s="70"/>
      <c r="P342" s="199">
        <f>O342*H342</f>
        <v>0</v>
      </c>
      <c r="Q342" s="199">
        <v>8.4000000000000005E-2</v>
      </c>
      <c r="R342" s="199">
        <f>Q342*H342</f>
        <v>0.61362000000000005</v>
      </c>
      <c r="S342" s="199">
        <v>0</v>
      </c>
      <c r="T342" s="200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01" t="s">
        <v>155</v>
      </c>
      <c r="AT342" s="201" t="s">
        <v>150</v>
      </c>
      <c r="AU342" s="201" t="s">
        <v>88</v>
      </c>
      <c r="AY342" s="16" t="s">
        <v>148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6" t="s">
        <v>88</v>
      </c>
      <c r="BK342" s="202">
        <f>ROUND(I342*H342,0)</f>
        <v>0</v>
      </c>
      <c r="BL342" s="16" t="s">
        <v>155</v>
      </c>
      <c r="BM342" s="201" t="s">
        <v>1504</v>
      </c>
    </row>
    <row r="343" spans="1:65" s="13" customFormat="1">
      <c r="B343" s="203"/>
      <c r="C343" s="204"/>
      <c r="D343" s="205" t="s">
        <v>157</v>
      </c>
      <c r="E343" s="206" t="s">
        <v>1</v>
      </c>
      <c r="F343" s="207" t="s">
        <v>1505</v>
      </c>
      <c r="G343" s="204"/>
      <c r="H343" s="208">
        <v>7.3049999999999997</v>
      </c>
      <c r="I343" s="209"/>
      <c r="J343" s="204"/>
      <c r="K343" s="204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157</v>
      </c>
      <c r="AU343" s="214" t="s">
        <v>88</v>
      </c>
      <c r="AV343" s="13" t="s">
        <v>88</v>
      </c>
      <c r="AW343" s="13" t="s">
        <v>33</v>
      </c>
      <c r="AX343" s="13" t="s">
        <v>78</v>
      </c>
      <c r="AY343" s="214" t="s">
        <v>148</v>
      </c>
    </row>
    <row r="344" spans="1:65" s="2" customFormat="1" ht="24.15" customHeight="1">
      <c r="A344" s="33"/>
      <c r="B344" s="34"/>
      <c r="C344" s="190" t="s">
        <v>553</v>
      </c>
      <c r="D344" s="190" t="s">
        <v>150</v>
      </c>
      <c r="E344" s="191" t="s">
        <v>559</v>
      </c>
      <c r="F344" s="192" t="s">
        <v>560</v>
      </c>
      <c r="G344" s="193" t="s">
        <v>153</v>
      </c>
      <c r="H344" s="194">
        <v>122.47199999999999</v>
      </c>
      <c r="I344" s="195"/>
      <c r="J344" s="196">
        <f>ROUND(I344*H344,0)</f>
        <v>0</v>
      </c>
      <c r="K344" s="192" t="s">
        <v>1</v>
      </c>
      <c r="L344" s="38"/>
      <c r="M344" s="197" t="s">
        <v>1</v>
      </c>
      <c r="N344" s="198" t="s">
        <v>44</v>
      </c>
      <c r="O344" s="70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01" t="s">
        <v>155</v>
      </c>
      <c r="AT344" s="201" t="s">
        <v>150</v>
      </c>
      <c r="AU344" s="201" t="s">
        <v>88</v>
      </c>
      <c r="AY344" s="16" t="s">
        <v>148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6" t="s">
        <v>88</v>
      </c>
      <c r="BK344" s="202">
        <f>ROUND(I344*H344,0)</f>
        <v>0</v>
      </c>
      <c r="BL344" s="16" t="s">
        <v>155</v>
      </c>
      <c r="BM344" s="201" t="s">
        <v>1506</v>
      </c>
    </row>
    <row r="345" spans="1:65" s="13" customFormat="1">
      <c r="B345" s="203"/>
      <c r="C345" s="204"/>
      <c r="D345" s="205" t="s">
        <v>157</v>
      </c>
      <c r="E345" s="206" t="s">
        <v>1</v>
      </c>
      <c r="F345" s="207" t="s">
        <v>1361</v>
      </c>
      <c r="G345" s="204"/>
      <c r="H345" s="208">
        <v>122.47199999999999</v>
      </c>
      <c r="I345" s="209"/>
      <c r="J345" s="204"/>
      <c r="K345" s="204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157</v>
      </c>
      <c r="AU345" s="214" t="s">
        <v>88</v>
      </c>
      <c r="AV345" s="13" t="s">
        <v>88</v>
      </c>
      <c r="AW345" s="13" t="s">
        <v>33</v>
      </c>
      <c r="AX345" s="13" t="s">
        <v>78</v>
      </c>
      <c r="AY345" s="214" t="s">
        <v>148</v>
      </c>
    </row>
    <row r="346" spans="1:65" s="2" customFormat="1" ht="37.950000000000003" customHeight="1">
      <c r="A346" s="33"/>
      <c r="B346" s="34"/>
      <c r="C346" s="190" t="s">
        <v>558</v>
      </c>
      <c r="D346" s="190" t="s">
        <v>150</v>
      </c>
      <c r="E346" s="191" t="s">
        <v>563</v>
      </c>
      <c r="F346" s="192" t="s">
        <v>564</v>
      </c>
      <c r="G346" s="193" t="s">
        <v>153</v>
      </c>
      <c r="H346" s="194">
        <v>122.47199999999999</v>
      </c>
      <c r="I346" s="195"/>
      <c r="J346" s="196">
        <f>ROUND(I346*H346,0)</f>
        <v>0</v>
      </c>
      <c r="K346" s="192" t="s">
        <v>1</v>
      </c>
      <c r="L346" s="38"/>
      <c r="M346" s="197" t="s">
        <v>1</v>
      </c>
      <c r="N346" s="198" t="s">
        <v>44</v>
      </c>
      <c r="O346" s="70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1" t="s">
        <v>155</v>
      </c>
      <c r="AT346" s="201" t="s">
        <v>150</v>
      </c>
      <c r="AU346" s="201" t="s">
        <v>88</v>
      </c>
      <c r="AY346" s="16" t="s">
        <v>148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6" t="s">
        <v>88</v>
      </c>
      <c r="BK346" s="202">
        <f>ROUND(I346*H346,0)</f>
        <v>0</v>
      </c>
      <c r="BL346" s="16" t="s">
        <v>155</v>
      </c>
      <c r="BM346" s="201" t="s">
        <v>1507</v>
      </c>
    </row>
    <row r="347" spans="1:65" s="13" customFormat="1">
      <c r="B347" s="203"/>
      <c r="C347" s="204"/>
      <c r="D347" s="205" t="s">
        <v>157</v>
      </c>
      <c r="E347" s="206" t="s">
        <v>1</v>
      </c>
      <c r="F347" s="207" t="s">
        <v>1361</v>
      </c>
      <c r="G347" s="204"/>
      <c r="H347" s="208">
        <v>122.47199999999999</v>
      </c>
      <c r="I347" s="209"/>
      <c r="J347" s="204"/>
      <c r="K347" s="204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157</v>
      </c>
      <c r="AU347" s="214" t="s">
        <v>88</v>
      </c>
      <c r="AV347" s="13" t="s">
        <v>88</v>
      </c>
      <c r="AW347" s="13" t="s">
        <v>33</v>
      </c>
      <c r="AX347" s="13" t="s">
        <v>78</v>
      </c>
      <c r="AY347" s="214" t="s">
        <v>148</v>
      </c>
    </row>
    <row r="348" spans="1:65" s="2" customFormat="1" ht="24.15" customHeight="1">
      <c r="A348" s="33"/>
      <c r="B348" s="34"/>
      <c r="C348" s="190" t="s">
        <v>562</v>
      </c>
      <c r="D348" s="190" t="s">
        <v>150</v>
      </c>
      <c r="E348" s="191" t="s">
        <v>550</v>
      </c>
      <c r="F348" s="192" t="s">
        <v>551</v>
      </c>
      <c r="G348" s="193" t="s">
        <v>153</v>
      </c>
      <c r="H348" s="194">
        <v>70.465000000000003</v>
      </c>
      <c r="I348" s="195"/>
      <c r="J348" s="196">
        <f>ROUND(I348*H348,0)</f>
        <v>0</v>
      </c>
      <c r="K348" s="192" t="s">
        <v>154</v>
      </c>
      <c r="L348" s="38"/>
      <c r="M348" s="197" t="s">
        <v>1</v>
      </c>
      <c r="N348" s="198" t="s">
        <v>44</v>
      </c>
      <c r="O348" s="70"/>
      <c r="P348" s="199">
        <f>O348*H348</f>
        <v>0</v>
      </c>
      <c r="Q348" s="199">
        <v>0.29311999999999999</v>
      </c>
      <c r="R348" s="199">
        <f>Q348*H348</f>
        <v>20.654700800000001</v>
      </c>
      <c r="S348" s="199">
        <v>0</v>
      </c>
      <c r="T348" s="20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1" t="s">
        <v>155</v>
      </c>
      <c r="AT348" s="201" t="s">
        <v>150</v>
      </c>
      <c r="AU348" s="201" t="s">
        <v>88</v>
      </c>
      <c r="AY348" s="16" t="s">
        <v>148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6" t="s">
        <v>88</v>
      </c>
      <c r="BK348" s="202">
        <f>ROUND(I348*H348,0)</f>
        <v>0</v>
      </c>
      <c r="BL348" s="16" t="s">
        <v>155</v>
      </c>
      <c r="BM348" s="201" t="s">
        <v>1508</v>
      </c>
    </row>
    <row r="349" spans="1:65" s="13" customFormat="1" ht="30.6">
      <c r="B349" s="203"/>
      <c r="C349" s="204"/>
      <c r="D349" s="205" t="s">
        <v>157</v>
      </c>
      <c r="E349" s="206" t="s">
        <v>1</v>
      </c>
      <c r="F349" s="207" t="s">
        <v>1328</v>
      </c>
      <c r="G349" s="204"/>
      <c r="H349" s="208">
        <v>65.765000000000001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157</v>
      </c>
      <c r="AU349" s="214" t="s">
        <v>88</v>
      </c>
      <c r="AV349" s="13" t="s">
        <v>88</v>
      </c>
      <c r="AW349" s="13" t="s">
        <v>33</v>
      </c>
      <c r="AX349" s="13" t="s">
        <v>78</v>
      </c>
      <c r="AY349" s="214" t="s">
        <v>148</v>
      </c>
    </row>
    <row r="350" spans="1:65" s="13" customFormat="1">
      <c r="B350" s="203"/>
      <c r="C350" s="204"/>
      <c r="D350" s="205" t="s">
        <v>157</v>
      </c>
      <c r="E350" s="206" t="s">
        <v>1</v>
      </c>
      <c r="F350" s="207" t="s">
        <v>1329</v>
      </c>
      <c r="G350" s="204"/>
      <c r="H350" s="208">
        <v>4.7</v>
      </c>
      <c r="I350" s="209"/>
      <c r="J350" s="204"/>
      <c r="K350" s="204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157</v>
      </c>
      <c r="AU350" s="214" t="s">
        <v>88</v>
      </c>
      <c r="AV350" s="13" t="s">
        <v>88</v>
      </c>
      <c r="AW350" s="13" t="s">
        <v>33</v>
      </c>
      <c r="AX350" s="13" t="s">
        <v>78</v>
      </c>
      <c r="AY350" s="214" t="s">
        <v>148</v>
      </c>
    </row>
    <row r="351" spans="1:65" s="2" customFormat="1" ht="24.15" customHeight="1">
      <c r="A351" s="33"/>
      <c r="B351" s="34"/>
      <c r="C351" s="190" t="s">
        <v>567</v>
      </c>
      <c r="D351" s="190" t="s">
        <v>150</v>
      </c>
      <c r="E351" s="191" t="s">
        <v>554</v>
      </c>
      <c r="F351" s="192" t="s">
        <v>555</v>
      </c>
      <c r="G351" s="193" t="s">
        <v>199</v>
      </c>
      <c r="H351" s="194">
        <v>99.45</v>
      </c>
      <c r="I351" s="195"/>
      <c r="J351" s="196">
        <f>ROUND(I351*H351,0)</f>
        <v>0</v>
      </c>
      <c r="K351" s="192" t="s">
        <v>154</v>
      </c>
      <c r="L351" s="38"/>
      <c r="M351" s="197" t="s">
        <v>1</v>
      </c>
      <c r="N351" s="198" t="s">
        <v>44</v>
      </c>
      <c r="O351" s="70"/>
      <c r="P351" s="199">
        <f>O351*H351</f>
        <v>0</v>
      </c>
      <c r="Q351" s="199">
        <v>0.12895000000000001</v>
      </c>
      <c r="R351" s="199">
        <f>Q351*H351</f>
        <v>12.824077500000001</v>
      </c>
      <c r="S351" s="199">
        <v>0</v>
      </c>
      <c r="T351" s="20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1" t="s">
        <v>155</v>
      </c>
      <c r="AT351" s="201" t="s">
        <v>150</v>
      </c>
      <c r="AU351" s="201" t="s">
        <v>88</v>
      </c>
      <c r="AY351" s="16" t="s">
        <v>148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6" t="s">
        <v>88</v>
      </c>
      <c r="BK351" s="202">
        <f>ROUND(I351*H351,0)</f>
        <v>0</v>
      </c>
      <c r="BL351" s="16" t="s">
        <v>155</v>
      </c>
      <c r="BM351" s="201" t="s">
        <v>1509</v>
      </c>
    </row>
    <row r="352" spans="1:65" s="13" customFormat="1" ht="20.399999999999999">
      <c r="B352" s="203"/>
      <c r="C352" s="204"/>
      <c r="D352" s="205" t="s">
        <v>157</v>
      </c>
      <c r="E352" s="206" t="s">
        <v>1</v>
      </c>
      <c r="F352" s="207" t="s">
        <v>1510</v>
      </c>
      <c r="G352" s="204"/>
      <c r="H352" s="208">
        <v>99.45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157</v>
      </c>
      <c r="AU352" s="214" t="s">
        <v>88</v>
      </c>
      <c r="AV352" s="13" t="s">
        <v>88</v>
      </c>
      <c r="AW352" s="13" t="s">
        <v>33</v>
      </c>
      <c r="AX352" s="13" t="s">
        <v>78</v>
      </c>
      <c r="AY352" s="214" t="s">
        <v>148</v>
      </c>
    </row>
    <row r="353" spans="1:65" s="12" customFormat="1" ht="22.95" customHeight="1">
      <c r="B353" s="174"/>
      <c r="C353" s="175"/>
      <c r="D353" s="176" t="s">
        <v>77</v>
      </c>
      <c r="E353" s="188" t="s">
        <v>491</v>
      </c>
      <c r="F353" s="188" t="s">
        <v>566</v>
      </c>
      <c r="G353" s="175"/>
      <c r="H353" s="175"/>
      <c r="I353" s="178"/>
      <c r="J353" s="189">
        <f>BK353</f>
        <v>0</v>
      </c>
      <c r="K353" s="175"/>
      <c r="L353" s="180"/>
      <c r="M353" s="181"/>
      <c r="N353" s="182"/>
      <c r="O353" s="182"/>
      <c r="P353" s="183">
        <f>SUM(P354:P360)</f>
        <v>0</v>
      </c>
      <c r="Q353" s="182"/>
      <c r="R353" s="183">
        <f>SUM(R354:R360)</f>
        <v>4.4928000000000003E-2</v>
      </c>
      <c r="S353" s="182"/>
      <c r="T353" s="184">
        <f>SUM(T354:T360)</f>
        <v>0</v>
      </c>
      <c r="AR353" s="185" t="s">
        <v>8</v>
      </c>
      <c r="AT353" s="186" t="s">
        <v>77</v>
      </c>
      <c r="AU353" s="186" t="s">
        <v>8</v>
      </c>
      <c r="AY353" s="185" t="s">
        <v>148</v>
      </c>
      <c r="BK353" s="187">
        <f>SUM(BK354:BK360)</f>
        <v>0</v>
      </c>
    </row>
    <row r="354" spans="1:65" s="2" customFormat="1" ht="24.15" customHeight="1">
      <c r="A354" s="33"/>
      <c r="B354" s="34"/>
      <c r="C354" s="190" t="s">
        <v>573</v>
      </c>
      <c r="D354" s="190" t="s">
        <v>150</v>
      </c>
      <c r="E354" s="191" t="s">
        <v>568</v>
      </c>
      <c r="F354" s="192" t="s">
        <v>569</v>
      </c>
      <c r="G354" s="193" t="s">
        <v>570</v>
      </c>
      <c r="H354" s="194">
        <v>72</v>
      </c>
      <c r="I354" s="195"/>
      <c r="J354" s="196">
        <f>ROUND(I354*H354,0)</f>
        <v>0</v>
      </c>
      <c r="K354" s="192" t="s">
        <v>154</v>
      </c>
      <c r="L354" s="38"/>
      <c r="M354" s="197" t="s">
        <v>1</v>
      </c>
      <c r="N354" s="198" t="s">
        <v>44</v>
      </c>
      <c r="O354" s="70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01" t="s">
        <v>155</v>
      </c>
      <c r="AT354" s="201" t="s">
        <v>150</v>
      </c>
      <c r="AU354" s="201" t="s">
        <v>88</v>
      </c>
      <c r="AY354" s="16" t="s">
        <v>148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6" t="s">
        <v>88</v>
      </c>
      <c r="BK354" s="202">
        <f>ROUND(I354*H354,0)</f>
        <v>0</v>
      </c>
      <c r="BL354" s="16" t="s">
        <v>155</v>
      </c>
      <c r="BM354" s="201" t="s">
        <v>1511</v>
      </c>
    </row>
    <row r="355" spans="1:65" s="13" customFormat="1">
      <c r="B355" s="203"/>
      <c r="C355" s="204"/>
      <c r="D355" s="205" t="s">
        <v>157</v>
      </c>
      <c r="E355" s="206" t="s">
        <v>1</v>
      </c>
      <c r="F355" s="207" t="s">
        <v>1512</v>
      </c>
      <c r="G355" s="204"/>
      <c r="H355" s="208">
        <v>72</v>
      </c>
      <c r="I355" s="209"/>
      <c r="J355" s="204"/>
      <c r="K355" s="204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157</v>
      </c>
      <c r="AU355" s="214" t="s">
        <v>88</v>
      </c>
      <c r="AV355" s="13" t="s">
        <v>88</v>
      </c>
      <c r="AW355" s="13" t="s">
        <v>33</v>
      </c>
      <c r="AX355" s="13" t="s">
        <v>78</v>
      </c>
      <c r="AY355" s="214" t="s">
        <v>148</v>
      </c>
    </row>
    <row r="356" spans="1:65" s="2" customFormat="1" ht="21.75" customHeight="1">
      <c r="A356" s="33"/>
      <c r="B356" s="34"/>
      <c r="C356" s="215" t="s">
        <v>577</v>
      </c>
      <c r="D356" s="215" t="s">
        <v>262</v>
      </c>
      <c r="E356" s="216" t="s">
        <v>574</v>
      </c>
      <c r="F356" s="217" t="s">
        <v>575</v>
      </c>
      <c r="G356" s="218" t="s">
        <v>570</v>
      </c>
      <c r="H356" s="219">
        <v>72</v>
      </c>
      <c r="I356" s="220"/>
      <c r="J356" s="221">
        <f>ROUND(I356*H356,0)</f>
        <v>0</v>
      </c>
      <c r="K356" s="217" t="s">
        <v>154</v>
      </c>
      <c r="L356" s="222"/>
      <c r="M356" s="223" t="s">
        <v>1</v>
      </c>
      <c r="N356" s="224" t="s">
        <v>44</v>
      </c>
      <c r="O356" s="70"/>
      <c r="P356" s="199">
        <f>O356*H356</f>
        <v>0</v>
      </c>
      <c r="Q356" s="199">
        <v>3.0000000000000001E-5</v>
      </c>
      <c r="R356" s="199">
        <f>Q356*H356</f>
        <v>2.16E-3</v>
      </c>
      <c r="S356" s="199">
        <v>0</v>
      </c>
      <c r="T356" s="20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01" t="s">
        <v>186</v>
      </c>
      <c r="AT356" s="201" t="s">
        <v>262</v>
      </c>
      <c r="AU356" s="201" t="s">
        <v>88</v>
      </c>
      <c r="AY356" s="16" t="s">
        <v>148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6" t="s">
        <v>88</v>
      </c>
      <c r="BK356" s="202">
        <f>ROUND(I356*H356,0)</f>
        <v>0</v>
      </c>
      <c r="BL356" s="16" t="s">
        <v>155</v>
      </c>
      <c r="BM356" s="201" t="s">
        <v>1513</v>
      </c>
    </row>
    <row r="357" spans="1:65" s="2" customFormat="1" ht="24.15" customHeight="1">
      <c r="A357" s="33"/>
      <c r="B357" s="34"/>
      <c r="C357" s="190" t="s">
        <v>581</v>
      </c>
      <c r="D357" s="190" t="s">
        <v>150</v>
      </c>
      <c r="E357" s="191" t="s">
        <v>578</v>
      </c>
      <c r="F357" s="192" t="s">
        <v>579</v>
      </c>
      <c r="G357" s="193" t="s">
        <v>570</v>
      </c>
      <c r="H357" s="194">
        <v>72</v>
      </c>
      <c r="I357" s="195"/>
      <c r="J357" s="196">
        <f>ROUND(I357*H357,0)</f>
        <v>0</v>
      </c>
      <c r="K357" s="192" t="s">
        <v>154</v>
      </c>
      <c r="L357" s="38"/>
      <c r="M357" s="197" t="s">
        <v>1</v>
      </c>
      <c r="N357" s="198" t="s">
        <v>44</v>
      </c>
      <c r="O357" s="70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01" t="s">
        <v>155</v>
      </c>
      <c r="AT357" s="201" t="s">
        <v>150</v>
      </c>
      <c r="AU357" s="201" t="s">
        <v>88</v>
      </c>
      <c r="AY357" s="16" t="s">
        <v>148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6" t="s">
        <v>88</v>
      </c>
      <c r="BK357" s="202">
        <f>ROUND(I357*H357,0)</f>
        <v>0</v>
      </c>
      <c r="BL357" s="16" t="s">
        <v>155</v>
      </c>
      <c r="BM357" s="201" t="s">
        <v>1514</v>
      </c>
    </row>
    <row r="358" spans="1:65" s="13" customFormat="1">
      <c r="B358" s="203"/>
      <c r="C358" s="204"/>
      <c r="D358" s="205" t="s">
        <v>157</v>
      </c>
      <c r="E358" s="206" t="s">
        <v>1</v>
      </c>
      <c r="F358" s="207" t="s">
        <v>1512</v>
      </c>
      <c r="G358" s="204"/>
      <c r="H358" s="208">
        <v>72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157</v>
      </c>
      <c r="AU358" s="214" t="s">
        <v>88</v>
      </c>
      <c r="AV358" s="13" t="s">
        <v>88</v>
      </c>
      <c r="AW358" s="13" t="s">
        <v>33</v>
      </c>
      <c r="AX358" s="13" t="s">
        <v>78</v>
      </c>
      <c r="AY358" s="214" t="s">
        <v>148</v>
      </c>
    </row>
    <row r="359" spans="1:65" s="2" customFormat="1" ht="16.5" customHeight="1">
      <c r="A359" s="33"/>
      <c r="B359" s="34"/>
      <c r="C359" s="215" t="s">
        <v>587</v>
      </c>
      <c r="D359" s="215" t="s">
        <v>262</v>
      </c>
      <c r="E359" s="216" t="s">
        <v>582</v>
      </c>
      <c r="F359" s="217" t="s">
        <v>583</v>
      </c>
      <c r="G359" s="218" t="s">
        <v>199</v>
      </c>
      <c r="H359" s="219">
        <v>31.68</v>
      </c>
      <c r="I359" s="220"/>
      <c r="J359" s="221">
        <f>ROUND(I359*H359,0)</f>
        <v>0</v>
      </c>
      <c r="K359" s="217" t="s">
        <v>154</v>
      </c>
      <c r="L359" s="222"/>
      <c r="M359" s="223" t="s">
        <v>1</v>
      </c>
      <c r="N359" s="224" t="s">
        <v>44</v>
      </c>
      <c r="O359" s="70"/>
      <c r="P359" s="199">
        <f>O359*H359</f>
        <v>0</v>
      </c>
      <c r="Q359" s="199">
        <v>1.3500000000000001E-3</v>
      </c>
      <c r="R359" s="199">
        <f>Q359*H359</f>
        <v>4.2768E-2</v>
      </c>
      <c r="S359" s="199">
        <v>0</v>
      </c>
      <c r="T359" s="200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01" t="s">
        <v>186</v>
      </c>
      <c r="AT359" s="201" t="s">
        <v>262</v>
      </c>
      <c r="AU359" s="201" t="s">
        <v>88</v>
      </c>
      <c r="AY359" s="16" t="s">
        <v>148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6" t="s">
        <v>88</v>
      </c>
      <c r="BK359" s="202">
        <f>ROUND(I359*H359,0)</f>
        <v>0</v>
      </c>
      <c r="BL359" s="16" t="s">
        <v>155</v>
      </c>
      <c r="BM359" s="201" t="s">
        <v>1515</v>
      </c>
    </row>
    <row r="360" spans="1:65" s="13" customFormat="1">
      <c r="B360" s="203"/>
      <c r="C360" s="204"/>
      <c r="D360" s="205" t="s">
        <v>157</v>
      </c>
      <c r="E360" s="206" t="s">
        <v>1</v>
      </c>
      <c r="F360" s="207" t="s">
        <v>1516</v>
      </c>
      <c r="G360" s="204"/>
      <c r="H360" s="208">
        <v>31.68</v>
      </c>
      <c r="I360" s="209"/>
      <c r="J360" s="204"/>
      <c r="K360" s="204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157</v>
      </c>
      <c r="AU360" s="214" t="s">
        <v>88</v>
      </c>
      <c r="AV360" s="13" t="s">
        <v>88</v>
      </c>
      <c r="AW360" s="13" t="s">
        <v>33</v>
      </c>
      <c r="AX360" s="13" t="s">
        <v>78</v>
      </c>
      <c r="AY360" s="214" t="s">
        <v>148</v>
      </c>
    </row>
    <row r="361" spans="1:65" s="12" customFormat="1" ht="22.95" customHeight="1">
      <c r="B361" s="174"/>
      <c r="C361" s="175"/>
      <c r="D361" s="176" t="s">
        <v>77</v>
      </c>
      <c r="E361" s="188" t="s">
        <v>191</v>
      </c>
      <c r="F361" s="188" t="s">
        <v>586</v>
      </c>
      <c r="G361" s="175"/>
      <c r="H361" s="175"/>
      <c r="I361" s="178"/>
      <c r="J361" s="189">
        <f>BK361</f>
        <v>0</v>
      </c>
      <c r="K361" s="175"/>
      <c r="L361" s="180"/>
      <c r="M361" s="181"/>
      <c r="N361" s="182"/>
      <c r="O361" s="182"/>
      <c r="P361" s="183">
        <f>SUM(P362:P403)</f>
        <v>0</v>
      </c>
      <c r="Q361" s="182"/>
      <c r="R361" s="183">
        <f>SUM(R362:R403)</f>
        <v>1.7943357</v>
      </c>
      <c r="S361" s="182"/>
      <c r="T361" s="184">
        <f>SUM(T362:T403)</f>
        <v>1.7510399999999999</v>
      </c>
      <c r="AR361" s="185" t="s">
        <v>8</v>
      </c>
      <c r="AT361" s="186" t="s">
        <v>77</v>
      </c>
      <c r="AU361" s="186" t="s">
        <v>8</v>
      </c>
      <c r="AY361" s="185" t="s">
        <v>148</v>
      </c>
      <c r="BK361" s="187">
        <f>SUM(BK362:BK403)</f>
        <v>0</v>
      </c>
    </row>
    <row r="362" spans="1:65" s="2" customFormat="1" ht="33" customHeight="1">
      <c r="A362" s="33"/>
      <c r="B362" s="34"/>
      <c r="C362" s="190" t="s">
        <v>592</v>
      </c>
      <c r="D362" s="190" t="s">
        <v>150</v>
      </c>
      <c r="E362" s="191" t="s">
        <v>1517</v>
      </c>
      <c r="F362" s="192" t="s">
        <v>1518</v>
      </c>
      <c r="G362" s="193" t="s">
        <v>153</v>
      </c>
      <c r="H362" s="194">
        <v>1793.4369999999999</v>
      </c>
      <c r="I362" s="195"/>
      <c r="J362" s="196">
        <f>ROUND(I362*H362,0)</f>
        <v>0</v>
      </c>
      <c r="K362" s="192" t="s">
        <v>154</v>
      </c>
      <c r="L362" s="38"/>
      <c r="M362" s="197" t="s">
        <v>1</v>
      </c>
      <c r="N362" s="198" t="s">
        <v>44</v>
      </c>
      <c r="O362" s="70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01" t="s">
        <v>155</v>
      </c>
      <c r="AT362" s="201" t="s">
        <v>150</v>
      </c>
      <c r="AU362" s="201" t="s">
        <v>88</v>
      </c>
      <c r="AY362" s="16" t="s">
        <v>148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6" t="s">
        <v>88</v>
      </c>
      <c r="BK362" s="202">
        <f>ROUND(I362*H362,0)</f>
        <v>0</v>
      </c>
      <c r="BL362" s="16" t="s">
        <v>155</v>
      </c>
      <c r="BM362" s="201" t="s">
        <v>1519</v>
      </c>
    </row>
    <row r="363" spans="1:65" s="13" customFormat="1" ht="20.399999999999999">
      <c r="B363" s="203"/>
      <c r="C363" s="204"/>
      <c r="D363" s="205" t="s">
        <v>157</v>
      </c>
      <c r="E363" s="206" t="s">
        <v>1</v>
      </c>
      <c r="F363" s="207" t="s">
        <v>1520</v>
      </c>
      <c r="G363" s="204"/>
      <c r="H363" s="208">
        <v>1793.4369999999999</v>
      </c>
      <c r="I363" s="209"/>
      <c r="J363" s="204"/>
      <c r="K363" s="204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157</v>
      </c>
      <c r="AU363" s="214" t="s">
        <v>88</v>
      </c>
      <c r="AV363" s="13" t="s">
        <v>88</v>
      </c>
      <c r="AW363" s="13" t="s">
        <v>33</v>
      </c>
      <c r="AX363" s="13" t="s">
        <v>78</v>
      </c>
      <c r="AY363" s="214" t="s">
        <v>148</v>
      </c>
    </row>
    <row r="364" spans="1:65" s="2" customFormat="1" ht="33" customHeight="1">
      <c r="A364" s="33"/>
      <c r="B364" s="34"/>
      <c r="C364" s="190" t="s">
        <v>597</v>
      </c>
      <c r="D364" s="190" t="s">
        <v>150</v>
      </c>
      <c r="E364" s="191" t="s">
        <v>1521</v>
      </c>
      <c r="F364" s="192" t="s">
        <v>1522</v>
      </c>
      <c r="G364" s="193" t="s">
        <v>153</v>
      </c>
      <c r="H364" s="194">
        <v>163202.76699999999</v>
      </c>
      <c r="I364" s="195"/>
      <c r="J364" s="196">
        <f>ROUND(I364*H364,0)</f>
        <v>0</v>
      </c>
      <c r="K364" s="192" t="s">
        <v>154</v>
      </c>
      <c r="L364" s="38"/>
      <c r="M364" s="197" t="s">
        <v>1</v>
      </c>
      <c r="N364" s="198" t="s">
        <v>44</v>
      </c>
      <c r="O364" s="70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01" t="s">
        <v>155</v>
      </c>
      <c r="AT364" s="201" t="s">
        <v>150</v>
      </c>
      <c r="AU364" s="201" t="s">
        <v>88</v>
      </c>
      <c r="AY364" s="16" t="s">
        <v>148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6" t="s">
        <v>88</v>
      </c>
      <c r="BK364" s="202">
        <f>ROUND(I364*H364,0)</f>
        <v>0</v>
      </c>
      <c r="BL364" s="16" t="s">
        <v>155</v>
      </c>
      <c r="BM364" s="201" t="s">
        <v>1523</v>
      </c>
    </row>
    <row r="365" spans="1:65" s="13" customFormat="1">
      <c r="B365" s="203"/>
      <c r="C365" s="204"/>
      <c r="D365" s="205" t="s">
        <v>157</v>
      </c>
      <c r="E365" s="206" t="s">
        <v>1</v>
      </c>
      <c r="F365" s="207" t="s">
        <v>1524</v>
      </c>
      <c r="G365" s="204"/>
      <c r="H365" s="208">
        <v>163202.76699999999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157</v>
      </c>
      <c r="AU365" s="214" t="s">
        <v>88</v>
      </c>
      <c r="AV365" s="13" t="s">
        <v>88</v>
      </c>
      <c r="AW365" s="13" t="s">
        <v>33</v>
      </c>
      <c r="AX365" s="13" t="s">
        <v>78</v>
      </c>
      <c r="AY365" s="214" t="s">
        <v>148</v>
      </c>
    </row>
    <row r="366" spans="1:65" s="2" customFormat="1" ht="37.950000000000003" customHeight="1">
      <c r="A366" s="33"/>
      <c r="B366" s="34"/>
      <c r="C366" s="190" t="s">
        <v>601</v>
      </c>
      <c r="D366" s="190" t="s">
        <v>150</v>
      </c>
      <c r="E366" s="191" t="s">
        <v>1525</v>
      </c>
      <c r="F366" s="192" t="s">
        <v>1526</v>
      </c>
      <c r="G366" s="193" t="s">
        <v>153</v>
      </c>
      <c r="H366" s="194">
        <v>1793.4369999999999</v>
      </c>
      <c r="I366" s="195"/>
      <c r="J366" s="196">
        <f>ROUND(I366*H366,0)</f>
        <v>0</v>
      </c>
      <c r="K366" s="192" t="s">
        <v>154</v>
      </c>
      <c r="L366" s="38"/>
      <c r="M366" s="197" t="s">
        <v>1</v>
      </c>
      <c r="N366" s="198" t="s">
        <v>44</v>
      </c>
      <c r="O366" s="70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01" t="s">
        <v>155</v>
      </c>
      <c r="AT366" s="201" t="s">
        <v>150</v>
      </c>
      <c r="AU366" s="201" t="s">
        <v>88</v>
      </c>
      <c r="AY366" s="16" t="s">
        <v>148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6" t="s">
        <v>88</v>
      </c>
      <c r="BK366" s="202">
        <f>ROUND(I366*H366,0)</f>
        <v>0</v>
      </c>
      <c r="BL366" s="16" t="s">
        <v>155</v>
      </c>
      <c r="BM366" s="201" t="s">
        <v>1527</v>
      </c>
    </row>
    <row r="367" spans="1:65" s="2" customFormat="1" ht="24.15" customHeight="1">
      <c r="A367" s="33"/>
      <c r="B367" s="34"/>
      <c r="C367" s="190" t="s">
        <v>606</v>
      </c>
      <c r="D367" s="190" t="s">
        <v>150</v>
      </c>
      <c r="E367" s="191" t="s">
        <v>602</v>
      </c>
      <c r="F367" s="192" t="s">
        <v>603</v>
      </c>
      <c r="G367" s="193" t="s">
        <v>199</v>
      </c>
      <c r="H367" s="194">
        <v>896.71900000000005</v>
      </c>
      <c r="I367" s="195"/>
      <c r="J367" s="196">
        <f>ROUND(I367*H367,0)</f>
        <v>0</v>
      </c>
      <c r="K367" s="192" t="s">
        <v>154</v>
      </c>
      <c r="L367" s="38"/>
      <c r="M367" s="197" t="s">
        <v>1</v>
      </c>
      <c r="N367" s="198" t="s">
        <v>44</v>
      </c>
      <c r="O367" s="70"/>
      <c r="P367" s="199">
        <f>O367*H367</f>
        <v>0</v>
      </c>
      <c r="Q367" s="199">
        <v>0</v>
      </c>
      <c r="R367" s="199">
        <f>Q367*H367</f>
        <v>0</v>
      </c>
      <c r="S367" s="199">
        <v>0</v>
      </c>
      <c r="T367" s="200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01" t="s">
        <v>155</v>
      </c>
      <c r="AT367" s="201" t="s">
        <v>150</v>
      </c>
      <c r="AU367" s="201" t="s">
        <v>88</v>
      </c>
      <c r="AY367" s="16" t="s">
        <v>148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16" t="s">
        <v>88</v>
      </c>
      <c r="BK367" s="202">
        <f>ROUND(I367*H367,0)</f>
        <v>0</v>
      </c>
      <c r="BL367" s="16" t="s">
        <v>155</v>
      </c>
      <c r="BM367" s="201" t="s">
        <v>1528</v>
      </c>
    </row>
    <row r="368" spans="1:65" s="13" customFormat="1">
      <c r="B368" s="203"/>
      <c r="C368" s="204"/>
      <c r="D368" s="205" t="s">
        <v>157</v>
      </c>
      <c r="E368" s="206" t="s">
        <v>1</v>
      </c>
      <c r="F368" s="207" t="s">
        <v>1529</v>
      </c>
      <c r="G368" s="204"/>
      <c r="H368" s="208">
        <v>896.71900000000005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157</v>
      </c>
      <c r="AU368" s="214" t="s">
        <v>88</v>
      </c>
      <c r="AV368" s="13" t="s">
        <v>88</v>
      </c>
      <c r="AW368" s="13" t="s">
        <v>33</v>
      </c>
      <c r="AX368" s="13" t="s">
        <v>78</v>
      </c>
      <c r="AY368" s="214" t="s">
        <v>148</v>
      </c>
    </row>
    <row r="369" spans="1:65" s="2" customFormat="1" ht="33" customHeight="1">
      <c r="A369" s="33"/>
      <c r="B369" s="34"/>
      <c r="C369" s="190" t="s">
        <v>611</v>
      </c>
      <c r="D369" s="190" t="s">
        <v>150</v>
      </c>
      <c r="E369" s="191" t="s">
        <v>607</v>
      </c>
      <c r="F369" s="192" t="s">
        <v>608</v>
      </c>
      <c r="G369" s="193" t="s">
        <v>199</v>
      </c>
      <c r="H369" s="194">
        <v>54699.858999999997</v>
      </c>
      <c r="I369" s="195"/>
      <c r="J369" s="196">
        <f>ROUND(I369*H369,0)</f>
        <v>0</v>
      </c>
      <c r="K369" s="192" t="s">
        <v>154</v>
      </c>
      <c r="L369" s="38"/>
      <c r="M369" s="197" t="s">
        <v>1</v>
      </c>
      <c r="N369" s="198" t="s">
        <v>44</v>
      </c>
      <c r="O369" s="70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01" t="s">
        <v>155</v>
      </c>
      <c r="AT369" s="201" t="s">
        <v>150</v>
      </c>
      <c r="AU369" s="201" t="s">
        <v>88</v>
      </c>
      <c r="AY369" s="16" t="s">
        <v>148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6" t="s">
        <v>88</v>
      </c>
      <c r="BK369" s="202">
        <f>ROUND(I369*H369,0)</f>
        <v>0</v>
      </c>
      <c r="BL369" s="16" t="s">
        <v>155</v>
      </c>
      <c r="BM369" s="201" t="s">
        <v>1530</v>
      </c>
    </row>
    <row r="370" spans="1:65" s="13" customFormat="1">
      <c r="B370" s="203"/>
      <c r="C370" s="204"/>
      <c r="D370" s="205" t="s">
        <v>157</v>
      </c>
      <c r="E370" s="206" t="s">
        <v>1</v>
      </c>
      <c r="F370" s="207" t="s">
        <v>1531</v>
      </c>
      <c r="G370" s="204"/>
      <c r="H370" s="208">
        <v>54699.858999999997</v>
      </c>
      <c r="I370" s="209"/>
      <c r="J370" s="204"/>
      <c r="K370" s="204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157</v>
      </c>
      <c r="AU370" s="214" t="s">
        <v>88</v>
      </c>
      <c r="AV370" s="13" t="s">
        <v>88</v>
      </c>
      <c r="AW370" s="13" t="s">
        <v>33</v>
      </c>
      <c r="AX370" s="13" t="s">
        <v>78</v>
      </c>
      <c r="AY370" s="214" t="s">
        <v>148</v>
      </c>
    </row>
    <row r="371" spans="1:65" s="2" customFormat="1" ht="33" customHeight="1">
      <c r="A371" s="33"/>
      <c r="B371" s="34"/>
      <c r="C371" s="190" t="s">
        <v>615</v>
      </c>
      <c r="D371" s="190" t="s">
        <v>150</v>
      </c>
      <c r="E371" s="191" t="s">
        <v>612</v>
      </c>
      <c r="F371" s="192" t="s">
        <v>613</v>
      </c>
      <c r="G371" s="193" t="s">
        <v>199</v>
      </c>
      <c r="H371" s="194">
        <v>896.71900000000005</v>
      </c>
      <c r="I371" s="195"/>
      <c r="J371" s="196">
        <f>ROUND(I371*H371,0)</f>
        <v>0</v>
      </c>
      <c r="K371" s="192" t="s">
        <v>154</v>
      </c>
      <c r="L371" s="38"/>
      <c r="M371" s="197" t="s">
        <v>1</v>
      </c>
      <c r="N371" s="198" t="s">
        <v>44</v>
      </c>
      <c r="O371" s="70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201" t="s">
        <v>155</v>
      </c>
      <c r="AT371" s="201" t="s">
        <v>150</v>
      </c>
      <c r="AU371" s="201" t="s">
        <v>88</v>
      </c>
      <c r="AY371" s="16" t="s">
        <v>148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6" t="s">
        <v>88</v>
      </c>
      <c r="BK371" s="202">
        <f>ROUND(I371*H371,0)</f>
        <v>0</v>
      </c>
      <c r="BL371" s="16" t="s">
        <v>155</v>
      </c>
      <c r="BM371" s="201" t="s">
        <v>1532</v>
      </c>
    </row>
    <row r="372" spans="1:65" s="2" customFormat="1" ht="16.5" customHeight="1">
      <c r="A372" s="33"/>
      <c r="B372" s="34"/>
      <c r="C372" s="190" t="s">
        <v>619</v>
      </c>
      <c r="D372" s="190" t="s">
        <v>150</v>
      </c>
      <c r="E372" s="191" t="s">
        <v>616</v>
      </c>
      <c r="F372" s="192" t="s">
        <v>617</v>
      </c>
      <c r="G372" s="193" t="s">
        <v>153</v>
      </c>
      <c r="H372" s="194">
        <v>1793.4369999999999</v>
      </c>
      <c r="I372" s="195"/>
      <c r="J372" s="196">
        <f>ROUND(I372*H372,0)</f>
        <v>0</v>
      </c>
      <c r="K372" s="192" t="s">
        <v>154</v>
      </c>
      <c r="L372" s="38"/>
      <c r="M372" s="197" t="s">
        <v>1</v>
      </c>
      <c r="N372" s="198" t="s">
        <v>44</v>
      </c>
      <c r="O372" s="70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01" t="s">
        <v>155</v>
      </c>
      <c r="AT372" s="201" t="s">
        <v>150</v>
      </c>
      <c r="AU372" s="201" t="s">
        <v>88</v>
      </c>
      <c r="AY372" s="16" t="s">
        <v>148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6" t="s">
        <v>88</v>
      </c>
      <c r="BK372" s="202">
        <f>ROUND(I372*H372,0)</f>
        <v>0</v>
      </c>
      <c r="BL372" s="16" t="s">
        <v>155</v>
      </c>
      <c r="BM372" s="201" t="s">
        <v>1533</v>
      </c>
    </row>
    <row r="373" spans="1:65" s="2" customFormat="1" ht="21.75" customHeight="1">
      <c r="A373" s="33"/>
      <c r="B373" s="34"/>
      <c r="C373" s="190" t="s">
        <v>623</v>
      </c>
      <c r="D373" s="190" t="s">
        <v>150</v>
      </c>
      <c r="E373" s="191" t="s">
        <v>620</v>
      </c>
      <c r="F373" s="192" t="s">
        <v>621</v>
      </c>
      <c r="G373" s="193" t="s">
        <v>153</v>
      </c>
      <c r="H373" s="194">
        <v>163202.76699999999</v>
      </c>
      <c r="I373" s="195"/>
      <c r="J373" s="196">
        <f>ROUND(I373*H373,0)</f>
        <v>0</v>
      </c>
      <c r="K373" s="192" t="s">
        <v>154</v>
      </c>
      <c r="L373" s="38"/>
      <c r="M373" s="197" t="s">
        <v>1</v>
      </c>
      <c r="N373" s="198" t="s">
        <v>44</v>
      </c>
      <c r="O373" s="70"/>
      <c r="P373" s="199">
        <f>O373*H373</f>
        <v>0</v>
      </c>
      <c r="Q373" s="199">
        <v>0</v>
      </c>
      <c r="R373" s="199">
        <f>Q373*H373</f>
        <v>0</v>
      </c>
      <c r="S373" s="199">
        <v>0</v>
      </c>
      <c r="T373" s="200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1" t="s">
        <v>155</v>
      </c>
      <c r="AT373" s="201" t="s">
        <v>150</v>
      </c>
      <c r="AU373" s="201" t="s">
        <v>88</v>
      </c>
      <c r="AY373" s="16" t="s">
        <v>148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6" t="s">
        <v>88</v>
      </c>
      <c r="BK373" s="202">
        <f>ROUND(I373*H373,0)</f>
        <v>0</v>
      </c>
      <c r="BL373" s="16" t="s">
        <v>155</v>
      </c>
      <c r="BM373" s="201" t="s">
        <v>1534</v>
      </c>
    </row>
    <row r="374" spans="1:65" s="2" customFormat="1" ht="21.75" customHeight="1">
      <c r="A374" s="33"/>
      <c r="B374" s="34"/>
      <c r="C374" s="190" t="s">
        <v>627</v>
      </c>
      <c r="D374" s="190" t="s">
        <v>150</v>
      </c>
      <c r="E374" s="191" t="s">
        <v>624</v>
      </c>
      <c r="F374" s="192" t="s">
        <v>625</v>
      </c>
      <c r="G374" s="193" t="s">
        <v>153</v>
      </c>
      <c r="H374" s="194">
        <v>1793.4369999999999</v>
      </c>
      <c r="I374" s="195"/>
      <c r="J374" s="196">
        <f>ROUND(I374*H374,0)</f>
        <v>0</v>
      </c>
      <c r="K374" s="192" t="s">
        <v>154</v>
      </c>
      <c r="L374" s="38"/>
      <c r="M374" s="197" t="s">
        <v>1</v>
      </c>
      <c r="N374" s="198" t="s">
        <v>44</v>
      </c>
      <c r="O374" s="70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01" t="s">
        <v>155</v>
      </c>
      <c r="AT374" s="201" t="s">
        <v>150</v>
      </c>
      <c r="AU374" s="201" t="s">
        <v>88</v>
      </c>
      <c r="AY374" s="16" t="s">
        <v>148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6" t="s">
        <v>88</v>
      </c>
      <c r="BK374" s="202">
        <f>ROUND(I374*H374,0)</f>
        <v>0</v>
      </c>
      <c r="BL374" s="16" t="s">
        <v>155</v>
      </c>
      <c r="BM374" s="201" t="s">
        <v>1535</v>
      </c>
    </row>
    <row r="375" spans="1:65" s="2" customFormat="1" ht="16.5" customHeight="1">
      <c r="A375" s="33"/>
      <c r="B375" s="34"/>
      <c r="C375" s="190" t="s">
        <v>632</v>
      </c>
      <c r="D375" s="190" t="s">
        <v>150</v>
      </c>
      <c r="E375" s="191" t="s">
        <v>628</v>
      </c>
      <c r="F375" s="192" t="s">
        <v>629</v>
      </c>
      <c r="G375" s="193" t="s">
        <v>199</v>
      </c>
      <c r="H375" s="194">
        <v>12.2</v>
      </c>
      <c r="I375" s="195"/>
      <c r="J375" s="196">
        <f>ROUND(I375*H375,0)</f>
        <v>0</v>
      </c>
      <c r="K375" s="192" t="s">
        <v>154</v>
      </c>
      <c r="L375" s="38"/>
      <c r="M375" s="197" t="s">
        <v>1</v>
      </c>
      <c r="N375" s="198" t="s">
        <v>44</v>
      </c>
      <c r="O375" s="70"/>
      <c r="P375" s="199">
        <f>O375*H375</f>
        <v>0</v>
      </c>
      <c r="Q375" s="199">
        <v>0</v>
      </c>
      <c r="R375" s="199">
        <f>Q375*H375</f>
        <v>0</v>
      </c>
      <c r="S375" s="199">
        <v>0</v>
      </c>
      <c r="T375" s="200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1" t="s">
        <v>155</v>
      </c>
      <c r="AT375" s="201" t="s">
        <v>150</v>
      </c>
      <c r="AU375" s="201" t="s">
        <v>88</v>
      </c>
      <c r="AY375" s="16" t="s">
        <v>148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16" t="s">
        <v>88</v>
      </c>
      <c r="BK375" s="202">
        <f>ROUND(I375*H375,0)</f>
        <v>0</v>
      </c>
      <c r="BL375" s="16" t="s">
        <v>155</v>
      </c>
      <c r="BM375" s="201" t="s">
        <v>1536</v>
      </c>
    </row>
    <row r="376" spans="1:65" s="13" customFormat="1">
      <c r="B376" s="203"/>
      <c r="C376" s="204"/>
      <c r="D376" s="205" t="s">
        <v>157</v>
      </c>
      <c r="E376" s="206" t="s">
        <v>1</v>
      </c>
      <c r="F376" s="207" t="s">
        <v>1537</v>
      </c>
      <c r="G376" s="204"/>
      <c r="H376" s="208">
        <v>12.2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157</v>
      </c>
      <c r="AU376" s="214" t="s">
        <v>88</v>
      </c>
      <c r="AV376" s="13" t="s">
        <v>88</v>
      </c>
      <c r="AW376" s="13" t="s">
        <v>33</v>
      </c>
      <c r="AX376" s="13" t="s">
        <v>78</v>
      </c>
      <c r="AY376" s="214" t="s">
        <v>148</v>
      </c>
    </row>
    <row r="377" spans="1:65" s="2" customFormat="1" ht="24.15" customHeight="1">
      <c r="A377" s="33"/>
      <c r="B377" s="34"/>
      <c r="C377" s="190" t="s">
        <v>637</v>
      </c>
      <c r="D377" s="190" t="s">
        <v>150</v>
      </c>
      <c r="E377" s="191" t="s">
        <v>633</v>
      </c>
      <c r="F377" s="192" t="s">
        <v>634</v>
      </c>
      <c r="G377" s="193" t="s">
        <v>199</v>
      </c>
      <c r="H377" s="194">
        <v>1110.2</v>
      </c>
      <c r="I377" s="195"/>
      <c r="J377" s="196">
        <f>ROUND(I377*H377,0)</f>
        <v>0</v>
      </c>
      <c r="K377" s="192" t="s">
        <v>154</v>
      </c>
      <c r="L377" s="38"/>
      <c r="M377" s="197" t="s">
        <v>1</v>
      </c>
      <c r="N377" s="198" t="s">
        <v>44</v>
      </c>
      <c r="O377" s="70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01" t="s">
        <v>155</v>
      </c>
      <c r="AT377" s="201" t="s">
        <v>150</v>
      </c>
      <c r="AU377" s="201" t="s">
        <v>88</v>
      </c>
      <c r="AY377" s="16" t="s">
        <v>148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6" t="s">
        <v>88</v>
      </c>
      <c r="BK377" s="202">
        <f>ROUND(I377*H377,0)</f>
        <v>0</v>
      </c>
      <c r="BL377" s="16" t="s">
        <v>155</v>
      </c>
      <c r="BM377" s="201" t="s">
        <v>1538</v>
      </c>
    </row>
    <row r="378" spans="1:65" s="13" customFormat="1">
      <c r="B378" s="203"/>
      <c r="C378" s="204"/>
      <c r="D378" s="205" t="s">
        <v>157</v>
      </c>
      <c r="E378" s="206" t="s">
        <v>1</v>
      </c>
      <c r="F378" s="207" t="s">
        <v>1539</v>
      </c>
      <c r="G378" s="204"/>
      <c r="H378" s="208">
        <v>1110.2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157</v>
      </c>
      <c r="AU378" s="214" t="s">
        <v>88</v>
      </c>
      <c r="AV378" s="13" t="s">
        <v>88</v>
      </c>
      <c r="AW378" s="13" t="s">
        <v>33</v>
      </c>
      <c r="AX378" s="13" t="s">
        <v>78</v>
      </c>
      <c r="AY378" s="214" t="s">
        <v>148</v>
      </c>
    </row>
    <row r="379" spans="1:65" s="2" customFormat="1" ht="16.5" customHeight="1">
      <c r="A379" s="33"/>
      <c r="B379" s="34"/>
      <c r="C379" s="190" t="s">
        <v>641</v>
      </c>
      <c r="D379" s="190" t="s">
        <v>150</v>
      </c>
      <c r="E379" s="191" t="s">
        <v>638</v>
      </c>
      <c r="F379" s="192" t="s">
        <v>639</v>
      </c>
      <c r="G379" s="193" t="s">
        <v>199</v>
      </c>
      <c r="H379" s="194">
        <v>12.2</v>
      </c>
      <c r="I379" s="195"/>
      <c r="J379" s="196">
        <f>ROUND(I379*H379,0)</f>
        <v>0</v>
      </c>
      <c r="K379" s="192" t="s">
        <v>154</v>
      </c>
      <c r="L379" s="38"/>
      <c r="M379" s="197" t="s">
        <v>1</v>
      </c>
      <c r="N379" s="198" t="s">
        <v>44</v>
      </c>
      <c r="O379" s="70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01" t="s">
        <v>155</v>
      </c>
      <c r="AT379" s="201" t="s">
        <v>150</v>
      </c>
      <c r="AU379" s="201" t="s">
        <v>88</v>
      </c>
      <c r="AY379" s="16" t="s">
        <v>148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6" t="s">
        <v>88</v>
      </c>
      <c r="BK379" s="202">
        <f>ROUND(I379*H379,0)</f>
        <v>0</v>
      </c>
      <c r="BL379" s="16" t="s">
        <v>155</v>
      </c>
      <c r="BM379" s="201" t="s">
        <v>1540</v>
      </c>
    </row>
    <row r="380" spans="1:65" s="2" customFormat="1" ht="33" customHeight="1">
      <c r="A380" s="33"/>
      <c r="B380" s="34"/>
      <c r="C380" s="190" t="s">
        <v>647</v>
      </c>
      <c r="D380" s="190" t="s">
        <v>150</v>
      </c>
      <c r="E380" s="191" t="s">
        <v>642</v>
      </c>
      <c r="F380" s="192" t="s">
        <v>643</v>
      </c>
      <c r="G380" s="193" t="s">
        <v>153</v>
      </c>
      <c r="H380" s="194">
        <v>184.29</v>
      </c>
      <c r="I380" s="195"/>
      <c r="J380" s="196">
        <f>ROUND(I380*H380,0)</f>
        <v>0</v>
      </c>
      <c r="K380" s="192" t="s">
        <v>154</v>
      </c>
      <c r="L380" s="38"/>
      <c r="M380" s="197" t="s">
        <v>1</v>
      </c>
      <c r="N380" s="198" t="s">
        <v>44</v>
      </c>
      <c r="O380" s="70"/>
      <c r="P380" s="199">
        <f>O380*H380</f>
        <v>0</v>
      </c>
      <c r="Q380" s="199">
        <v>1.2999999999999999E-4</v>
      </c>
      <c r="R380" s="199">
        <f>Q380*H380</f>
        <v>2.3957699999999998E-2</v>
      </c>
      <c r="S380" s="199">
        <v>0</v>
      </c>
      <c r="T380" s="200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01" t="s">
        <v>155</v>
      </c>
      <c r="AT380" s="201" t="s">
        <v>150</v>
      </c>
      <c r="AU380" s="201" t="s">
        <v>88</v>
      </c>
      <c r="AY380" s="16" t="s">
        <v>148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6" t="s">
        <v>88</v>
      </c>
      <c r="BK380" s="202">
        <f>ROUND(I380*H380,0)</f>
        <v>0</v>
      </c>
      <c r="BL380" s="16" t="s">
        <v>155</v>
      </c>
      <c r="BM380" s="201" t="s">
        <v>1541</v>
      </c>
    </row>
    <row r="381" spans="1:65" s="13" customFormat="1">
      <c r="B381" s="203"/>
      <c r="C381" s="204"/>
      <c r="D381" s="205" t="s">
        <v>157</v>
      </c>
      <c r="E381" s="206" t="s">
        <v>1</v>
      </c>
      <c r="F381" s="207" t="s">
        <v>1542</v>
      </c>
      <c r="G381" s="204"/>
      <c r="H381" s="208">
        <v>31.05</v>
      </c>
      <c r="I381" s="209"/>
      <c r="J381" s="204"/>
      <c r="K381" s="204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157</v>
      </c>
      <c r="AU381" s="214" t="s">
        <v>88</v>
      </c>
      <c r="AV381" s="13" t="s">
        <v>88</v>
      </c>
      <c r="AW381" s="13" t="s">
        <v>33</v>
      </c>
      <c r="AX381" s="13" t="s">
        <v>78</v>
      </c>
      <c r="AY381" s="214" t="s">
        <v>148</v>
      </c>
    </row>
    <row r="382" spans="1:65" s="13" customFormat="1">
      <c r="B382" s="203"/>
      <c r="C382" s="204"/>
      <c r="D382" s="205" t="s">
        <v>157</v>
      </c>
      <c r="E382" s="206" t="s">
        <v>1</v>
      </c>
      <c r="F382" s="207" t="s">
        <v>646</v>
      </c>
      <c r="G382" s="204"/>
      <c r="H382" s="208">
        <v>30.768000000000001</v>
      </c>
      <c r="I382" s="209"/>
      <c r="J382" s="204"/>
      <c r="K382" s="204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157</v>
      </c>
      <c r="AU382" s="214" t="s">
        <v>88</v>
      </c>
      <c r="AV382" s="13" t="s">
        <v>88</v>
      </c>
      <c r="AW382" s="13" t="s">
        <v>33</v>
      </c>
      <c r="AX382" s="13" t="s">
        <v>78</v>
      </c>
      <c r="AY382" s="214" t="s">
        <v>148</v>
      </c>
    </row>
    <row r="383" spans="1:65" s="13" customFormat="1">
      <c r="B383" s="203"/>
      <c r="C383" s="204"/>
      <c r="D383" s="205" t="s">
        <v>157</v>
      </c>
      <c r="E383" s="206" t="s">
        <v>1</v>
      </c>
      <c r="F383" s="207" t="s">
        <v>1361</v>
      </c>
      <c r="G383" s="204"/>
      <c r="H383" s="208">
        <v>122.47199999999999</v>
      </c>
      <c r="I383" s="209"/>
      <c r="J383" s="204"/>
      <c r="K383" s="204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157</v>
      </c>
      <c r="AU383" s="214" t="s">
        <v>88</v>
      </c>
      <c r="AV383" s="13" t="s">
        <v>88</v>
      </c>
      <c r="AW383" s="13" t="s">
        <v>33</v>
      </c>
      <c r="AX383" s="13" t="s">
        <v>78</v>
      </c>
      <c r="AY383" s="214" t="s">
        <v>148</v>
      </c>
    </row>
    <row r="384" spans="1:65" s="2" customFormat="1" ht="24.15" customHeight="1">
      <c r="A384" s="33"/>
      <c r="B384" s="34"/>
      <c r="C384" s="190" t="s">
        <v>652</v>
      </c>
      <c r="D384" s="190" t="s">
        <v>150</v>
      </c>
      <c r="E384" s="191" t="s">
        <v>653</v>
      </c>
      <c r="F384" s="192" t="s">
        <v>654</v>
      </c>
      <c r="G384" s="193" t="s">
        <v>153</v>
      </c>
      <c r="H384" s="194">
        <v>37.950000000000003</v>
      </c>
      <c r="I384" s="195"/>
      <c r="J384" s="196">
        <f>ROUND(I384*H384,0)</f>
        <v>0</v>
      </c>
      <c r="K384" s="192" t="s">
        <v>154</v>
      </c>
      <c r="L384" s="38"/>
      <c r="M384" s="197" t="s">
        <v>1</v>
      </c>
      <c r="N384" s="198" t="s">
        <v>44</v>
      </c>
      <c r="O384" s="70"/>
      <c r="P384" s="199">
        <f>O384*H384</f>
        <v>0</v>
      </c>
      <c r="Q384" s="199">
        <v>4.0000000000000003E-5</v>
      </c>
      <c r="R384" s="199">
        <f>Q384*H384</f>
        <v>1.5180000000000003E-3</v>
      </c>
      <c r="S384" s="199">
        <v>0</v>
      </c>
      <c r="T384" s="200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1" t="s">
        <v>155</v>
      </c>
      <c r="AT384" s="201" t="s">
        <v>150</v>
      </c>
      <c r="AU384" s="201" t="s">
        <v>88</v>
      </c>
      <c r="AY384" s="16" t="s">
        <v>148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6" t="s">
        <v>88</v>
      </c>
      <c r="BK384" s="202">
        <f>ROUND(I384*H384,0)</f>
        <v>0</v>
      </c>
      <c r="BL384" s="16" t="s">
        <v>155</v>
      </c>
      <c r="BM384" s="201" t="s">
        <v>1543</v>
      </c>
    </row>
    <row r="385" spans="1:65" s="13" customFormat="1">
      <c r="B385" s="203"/>
      <c r="C385" s="204"/>
      <c r="D385" s="205" t="s">
        <v>157</v>
      </c>
      <c r="E385" s="206" t="s">
        <v>1</v>
      </c>
      <c r="F385" s="207" t="s">
        <v>1544</v>
      </c>
      <c r="G385" s="204"/>
      <c r="H385" s="208">
        <v>37.950000000000003</v>
      </c>
      <c r="I385" s="209"/>
      <c r="J385" s="204"/>
      <c r="K385" s="204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157</v>
      </c>
      <c r="AU385" s="214" t="s">
        <v>88</v>
      </c>
      <c r="AV385" s="13" t="s">
        <v>88</v>
      </c>
      <c r="AW385" s="13" t="s">
        <v>33</v>
      </c>
      <c r="AX385" s="13" t="s">
        <v>78</v>
      </c>
      <c r="AY385" s="214" t="s">
        <v>148</v>
      </c>
    </row>
    <row r="386" spans="1:65" s="2" customFormat="1" ht="21.75" customHeight="1">
      <c r="A386" s="33"/>
      <c r="B386" s="34"/>
      <c r="C386" s="190" t="s">
        <v>657</v>
      </c>
      <c r="D386" s="190" t="s">
        <v>150</v>
      </c>
      <c r="E386" s="191" t="s">
        <v>1545</v>
      </c>
      <c r="F386" s="192" t="s">
        <v>1546</v>
      </c>
      <c r="G386" s="193" t="s">
        <v>570</v>
      </c>
      <c r="H386" s="194">
        <v>10</v>
      </c>
      <c r="I386" s="195"/>
      <c r="J386" s="196">
        <f>ROUND(I386*H386,0)</f>
        <v>0</v>
      </c>
      <c r="K386" s="192" t="s">
        <v>154</v>
      </c>
      <c r="L386" s="38"/>
      <c r="M386" s="197" t="s">
        <v>1</v>
      </c>
      <c r="N386" s="198" t="s">
        <v>44</v>
      </c>
      <c r="O386" s="70"/>
      <c r="P386" s="199">
        <f>O386*H386</f>
        <v>0</v>
      </c>
      <c r="Q386" s="199">
        <v>1.4999999999999999E-4</v>
      </c>
      <c r="R386" s="199">
        <f>Q386*H386</f>
        <v>1.4999999999999998E-3</v>
      </c>
      <c r="S386" s="199">
        <v>0</v>
      </c>
      <c r="T386" s="200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01" t="s">
        <v>155</v>
      </c>
      <c r="AT386" s="201" t="s">
        <v>150</v>
      </c>
      <c r="AU386" s="201" t="s">
        <v>88</v>
      </c>
      <c r="AY386" s="16" t="s">
        <v>148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16" t="s">
        <v>88</v>
      </c>
      <c r="BK386" s="202">
        <f>ROUND(I386*H386,0)</f>
        <v>0</v>
      </c>
      <c r="BL386" s="16" t="s">
        <v>155</v>
      </c>
      <c r="BM386" s="201" t="s">
        <v>1547</v>
      </c>
    </row>
    <row r="387" spans="1:65" s="13" customFormat="1">
      <c r="B387" s="203"/>
      <c r="C387" s="204"/>
      <c r="D387" s="205" t="s">
        <v>157</v>
      </c>
      <c r="E387" s="206" t="s">
        <v>1</v>
      </c>
      <c r="F387" s="207" t="s">
        <v>1548</v>
      </c>
      <c r="G387" s="204"/>
      <c r="H387" s="208">
        <v>10</v>
      </c>
      <c r="I387" s="209"/>
      <c r="J387" s="204"/>
      <c r="K387" s="204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157</v>
      </c>
      <c r="AU387" s="214" t="s">
        <v>88</v>
      </c>
      <c r="AV387" s="13" t="s">
        <v>88</v>
      </c>
      <c r="AW387" s="13" t="s">
        <v>33</v>
      </c>
      <c r="AX387" s="13" t="s">
        <v>78</v>
      </c>
      <c r="AY387" s="214" t="s">
        <v>148</v>
      </c>
    </row>
    <row r="388" spans="1:65" s="2" customFormat="1" ht="24.15" customHeight="1">
      <c r="A388" s="33"/>
      <c r="B388" s="34"/>
      <c r="C388" s="190" t="s">
        <v>662</v>
      </c>
      <c r="D388" s="190" t="s">
        <v>150</v>
      </c>
      <c r="E388" s="191" t="s">
        <v>1549</v>
      </c>
      <c r="F388" s="192" t="s">
        <v>1550</v>
      </c>
      <c r="G388" s="193" t="s">
        <v>570</v>
      </c>
      <c r="H388" s="194">
        <v>12</v>
      </c>
      <c r="I388" s="195"/>
      <c r="J388" s="196">
        <f>ROUND(I388*H388,0)</f>
        <v>0</v>
      </c>
      <c r="K388" s="192" t="s">
        <v>154</v>
      </c>
      <c r="L388" s="38"/>
      <c r="M388" s="197" t="s">
        <v>1</v>
      </c>
      <c r="N388" s="198" t="s">
        <v>44</v>
      </c>
      <c r="O388" s="70"/>
      <c r="P388" s="199">
        <f>O388*H388</f>
        <v>0</v>
      </c>
      <c r="Q388" s="199">
        <v>1.0000000000000001E-5</v>
      </c>
      <c r="R388" s="199">
        <f>Q388*H388</f>
        <v>1.2000000000000002E-4</v>
      </c>
      <c r="S388" s="199">
        <v>0</v>
      </c>
      <c r="T388" s="200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01" t="s">
        <v>155</v>
      </c>
      <c r="AT388" s="201" t="s">
        <v>150</v>
      </c>
      <c r="AU388" s="201" t="s">
        <v>88</v>
      </c>
      <c r="AY388" s="16" t="s">
        <v>148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16" t="s">
        <v>88</v>
      </c>
      <c r="BK388" s="202">
        <f>ROUND(I388*H388,0)</f>
        <v>0</v>
      </c>
      <c r="BL388" s="16" t="s">
        <v>155</v>
      </c>
      <c r="BM388" s="201" t="s">
        <v>1551</v>
      </c>
    </row>
    <row r="389" spans="1:65" s="13" customFormat="1">
      <c r="B389" s="203"/>
      <c r="C389" s="204"/>
      <c r="D389" s="205" t="s">
        <v>157</v>
      </c>
      <c r="E389" s="206" t="s">
        <v>1</v>
      </c>
      <c r="F389" s="207" t="s">
        <v>1552</v>
      </c>
      <c r="G389" s="204"/>
      <c r="H389" s="208">
        <v>12</v>
      </c>
      <c r="I389" s="209"/>
      <c r="J389" s="204"/>
      <c r="K389" s="204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157</v>
      </c>
      <c r="AU389" s="214" t="s">
        <v>88</v>
      </c>
      <c r="AV389" s="13" t="s">
        <v>88</v>
      </c>
      <c r="AW389" s="13" t="s">
        <v>33</v>
      </c>
      <c r="AX389" s="13" t="s">
        <v>78</v>
      </c>
      <c r="AY389" s="214" t="s">
        <v>148</v>
      </c>
    </row>
    <row r="390" spans="1:65" s="2" customFormat="1" ht="24.15" customHeight="1">
      <c r="A390" s="33"/>
      <c r="B390" s="34"/>
      <c r="C390" s="190" t="s">
        <v>666</v>
      </c>
      <c r="D390" s="190" t="s">
        <v>150</v>
      </c>
      <c r="E390" s="191" t="s">
        <v>658</v>
      </c>
      <c r="F390" s="192" t="s">
        <v>659</v>
      </c>
      <c r="G390" s="193" t="s">
        <v>570</v>
      </c>
      <c r="H390" s="194">
        <v>192</v>
      </c>
      <c r="I390" s="195"/>
      <c r="J390" s="196">
        <f>ROUND(I390*H390,0)</f>
        <v>0</v>
      </c>
      <c r="K390" s="192" t="s">
        <v>1</v>
      </c>
      <c r="L390" s="38"/>
      <c r="M390" s="197" t="s">
        <v>1</v>
      </c>
      <c r="N390" s="198" t="s">
        <v>44</v>
      </c>
      <c r="O390" s="70"/>
      <c r="P390" s="199">
        <f>O390*H390</f>
        <v>0</v>
      </c>
      <c r="Q390" s="199">
        <v>1.0000000000000001E-5</v>
      </c>
      <c r="R390" s="199">
        <f>Q390*H390</f>
        <v>1.9200000000000003E-3</v>
      </c>
      <c r="S390" s="199">
        <v>0</v>
      </c>
      <c r="T390" s="200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01" t="s">
        <v>155</v>
      </c>
      <c r="AT390" s="201" t="s">
        <v>150</v>
      </c>
      <c r="AU390" s="201" t="s">
        <v>88</v>
      </c>
      <c r="AY390" s="16" t="s">
        <v>148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6" t="s">
        <v>88</v>
      </c>
      <c r="BK390" s="202">
        <f>ROUND(I390*H390,0)</f>
        <v>0</v>
      </c>
      <c r="BL390" s="16" t="s">
        <v>155</v>
      </c>
      <c r="BM390" s="201" t="s">
        <v>1553</v>
      </c>
    </row>
    <row r="391" spans="1:65" s="13" customFormat="1">
      <c r="B391" s="203"/>
      <c r="C391" s="204"/>
      <c r="D391" s="205" t="s">
        <v>157</v>
      </c>
      <c r="E391" s="206" t="s">
        <v>1</v>
      </c>
      <c r="F391" s="207" t="s">
        <v>1554</v>
      </c>
      <c r="G391" s="204"/>
      <c r="H391" s="208">
        <v>192</v>
      </c>
      <c r="I391" s="209"/>
      <c r="J391" s="204"/>
      <c r="K391" s="204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157</v>
      </c>
      <c r="AU391" s="214" t="s">
        <v>88</v>
      </c>
      <c r="AV391" s="13" t="s">
        <v>88</v>
      </c>
      <c r="AW391" s="13" t="s">
        <v>33</v>
      </c>
      <c r="AX391" s="13" t="s">
        <v>78</v>
      </c>
      <c r="AY391" s="214" t="s">
        <v>148</v>
      </c>
    </row>
    <row r="392" spans="1:65" s="2" customFormat="1" ht="21.75" customHeight="1">
      <c r="A392" s="33"/>
      <c r="B392" s="34"/>
      <c r="C392" s="190" t="s">
        <v>672</v>
      </c>
      <c r="D392" s="190" t="s">
        <v>150</v>
      </c>
      <c r="E392" s="191" t="s">
        <v>663</v>
      </c>
      <c r="F392" s="192" t="s">
        <v>664</v>
      </c>
      <c r="G392" s="193" t="s">
        <v>570</v>
      </c>
      <c r="H392" s="194">
        <v>204</v>
      </c>
      <c r="I392" s="195"/>
      <c r="J392" s="196">
        <f>ROUND(I392*H392,0)</f>
        <v>0</v>
      </c>
      <c r="K392" s="192" t="s">
        <v>154</v>
      </c>
      <c r="L392" s="38"/>
      <c r="M392" s="197" t="s">
        <v>1</v>
      </c>
      <c r="N392" s="198" t="s">
        <v>44</v>
      </c>
      <c r="O392" s="70"/>
      <c r="P392" s="199">
        <f>O392*H392</f>
        <v>0</v>
      </c>
      <c r="Q392" s="199">
        <v>6.9999999999999994E-5</v>
      </c>
      <c r="R392" s="199">
        <f>Q392*H392</f>
        <v>1.4279999999999999E-2</v>
      </c>
      <c r="S392" s="199">
        <v>0</v>
      </c>
      <c r="T392" s="200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01" t="s">
        <v>155</v>
      </c>
      <c r="AT392" s="201" t="s">
        <v>150</v>
      </c>
      <c r="AU392" s="201" t="s">
        <v>88</v>
      </c>
      <c r="AY392" s="16" t="s">
        <v>148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6" t="s">
        <v>88</v>
      </c>
      <c r="BK392" s="202">
        <f>ROUND(I392*H392,0)</f>
        <v>0</v>
      </c>
      <c r="BL392" s="16" t="s">
        <v>155</v>
      </c>
      <c r="BM392" s="201" t="s">
        <v>1555</v>
      </c>
    </row>
    <row r="393" spans="1:65" s="13" customFormat="1">
      <c r="B393" s="203"/>
      <c r="C393" s="204"/>
      <c r="D393" s="205" t="s">
        <v>157</v>
      </c>
      <c r="E393" s="206" t="s">
        <v>1</v>
      </c>
      <c r="F393" s="207" t="s">
        <v>1554</v>
      </c>
      <c r="G393" s="204"/>
      <c r="H393" s="208">
        <v>192</v>
      </c>
      <c r="I393" s="209"/>
      <c r="J393" s="204"/>
      <c r="K393" s="204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157</v>
      </c>
      <c r="AU393" s="214" t="s">
        <v>88</v>
      </c>
      <c r="AV393" s="13" t="s">
        <v>88</v>
      </c>
      <c r="AW393" s="13" t="s">
        <v>33</v>
      </c>
      <c r="AX393" s="13" t="s">
        <v>78</v>
      </c>
      <c r="AY393" s="214" t="s">
        <v>148</v>
      </c>
    </row>
    <row r="394" spans="1:65" s="13" customFormat="1">
      <c r="B394" s="203"/>
      <c r="C394" s="204"/>
      <c r="D394" s="205" t="s">
        <v>157</v>
      </c>
      <c r="E394" s="206" t="s">
        <v>1</v>
      </c>
      <c r="F394" s="207" t="s">
        <v>1552</v>
      </c>
      <c r="G394" s="204"/>
      <c r="H394" s="208">
        <v>12</v>
      </c>
      <c r="I394" s="209"/>
      <c r="J394" s="204"/>
      <c r="K394" s="204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157</v>
      </c>
      <c r="AU394" s="214" t="s">
        <v>88</v>
      </c>
      <c r="AV394" s="13" t="s">
        <v>88</v>
      </c>
      <c r="AW394" s="13" t="s">
        <v>33</v>
      </c>
      <c r="AX394" s="13" t="s">
        <v>78</v>
      </c>
      <c r="AY394" s="214" t="s">
        <v>148</v>
      </c>
    </row>
    <row r="395" spans="1:65" s="2" customFormat="1" ht="24.15" customHeight="1">
      <c r="A395" s="33"/>
      <c r="B395" s="34"/>
      <c r="C395" s="190" t="s">
        <v>677</v>
      </c>
      <c r="D395" s="190" t="s">
        <v>150</v>
      </c>
      <c r="E395" s="191" t="s">
        <v>1556</v>
      </c>
      <c r="F395" s="192" t="s">
        <v>1557</v>
      </c>
      <c r="G395" s="193" t="s">
        <v>153</v>
      </c>
      <c r="H395" s="194">
        <v>26.4</v>
      </c>
      <c r="I395" s="195"/>
      <c r="J395" s="196">
        <f>ROUND(I395*H395,0)</f>
        <v>0</v>
      </c>
      <c r="K395" s="192" t="s">
        <v>154</v>
      </c>
      <c r="L395" s="38"/>
      <c r="M395" s="197" t="s">
        <v>1</v>
      </c>
      <c r="N395" s="198" t="s">
        <v>44</v>
      </c>
      <c r="O395" s="70"/>
      <c r="P395" s="199">
        <f>O395*H395</f>
        <v>0</v>
      </c>
      <c r="Q395" s="199">
        <v>4.8000000000000001E-2</v>
      </c>
      <c r="R395" s="199">
        <f>Q395*H395</f>
        <v>1.2671999999999999</v>
      </c>
      <c r="S395" s="199">
        <v>4.8000000000000001E-2</v>
      </c>
      <c r="T395" s="200">
        <f>S395*H395</f>
        <v>1.2671999999999999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1" t="s">
        <v>155</v>
      </c>
      <c r="AT395" s="201" t="s">
        <v>150</v>
      </c>
      <c r="AU395" s="201" t="s">
        <v>88</v>
      </c>
      <c r="AY395" s="16" t="s">
        <v>148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6" t="s">
        <v>88</v>
      </c>
      <c r="BK395" s="202">
        <f>ROUND(I395*H395,0)</f>
        <v>0</v>
      </c>
      <c r="BL395" s="16" t="s">
        <v>155</v>
      </c>
      <c r="BM395" s="201" t="s">
        <v>1558</v>
      </c>
    </row>
    <row r="396" spans="1:65" s="13" customFormat="1">
      <c r="B396" s="203"/>
      <c r="C396" s="204"/>
      <c r="D396" s="205" t="s">
        <v>157</v>
      </c>
      <c r="E396" s="206" t="s">
        <v>1</v>
      </c>
      <c r="F396" s="207" t="s">
        <v>1559</v>
      </c>
      <c r="G396" s="204"/>
      <c r="H396" s="208">
        <v>16.920000000000002</v>
      </c>
      <c r="I396" s="209"/>
      <c r="J396" s="204"/>
      <c r="K396" s="204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157</v>
      </c>
      <c r="AU396" s="214" t="s">
        <v>88</v>
      </c>
      <c r="AV396" s="13" t="s">
        <v>88</v>
      </c>
      <c r="AW396" s="13" t="s">
        <v>33</v>
      </c>
      <c r="AX396" s="13" t="s">
        <v>78</v>
      </c>
      <c r="AY396" s="214" t="s">
        <v>148</v>
      </c>
    </row>
    <row r="397" spans="1:65" s="13" customFormat="1" ht="20.399999999999999">
      <c r="B397" s="203"/>
      <c r="C397" s="204"/>
      <c r="D397" s="205" t="s">
        <v>157</v>
      </c>
      <c r="E397" s="206" t="s">
        <v>1</v>
      </c>
      <c r="F397" s="207" t="s">
        <v>1560</v>
      </c>
      <c r="G397" s="204"/>
      <c r="H397" s="208">
        <v>9.48</v>
      </c>
      <c r="I397" s="209"/>
      <c r="J397" s="204"/>
      <c r="K397" s="204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157</v>
      </c>
      <c r="AU397" s="214" t="s">
        <v>88</v>
      </c>
      <c r="AV397" s="13" t="s">
        <v>88</v>
      </c>
      <c r="AW397" s="13" t="s">
        <v>33</v>
      </c>
      <c r="AX397" s="13" t="s">
        <v>78</v>
      </c>
      <c r="AY397" s="214" t="s">
        <v>148</v>
      </c>
    </row>
    <row r="398" spans="1:65" s="2" customFormat="1" ht="21.75" customHeight="1">
      <c r="A398" s="33"/>
      <c r="B398" s="34"/>
      <c r="C398" s="190" t="s">
        <v>681</v>
      </c>
      <c r="D398" s="190" t="s">
        <v>150</v>
      </c>
      <c r="E398" s="191" t="s">
        <v>1561</v>
      </c>
      <c r="F398" s="192" t="s">
        <v>1562</v>
      </c>
      <c r="G398" s="193" t="s">
        <v>153</v>
      </c>
      <c r="H398" s="194">
        <v>10.08</v>
      </c>
      <c r="I398" s="195"/>
      <c r="J398" s="196">
        <f>ROUND(I398*H398,0)</f>
        <v>0</v>
      </c>
      <c r="K398" s="192" t="s">
        <v>154</v>
      </c>
      <c r="L398" s="38"/>
      <c r="M398" s="197" t="s">
        <v>1</v>
      </c>
      <c r="N398" s="198" t="s">
        <v>44</v>
      </c>
      <c r="O398" s="70"/>
      <c r="P398" s="199">
        <f>O398*H398</f>
        <v>0</v>
      </c>
      <c r="Q398" s="199">
        <v>4.8000000000000001E-2</v>
      </c>
      <c r="R398" s="199">
        <f>Q398*H398</f>
        <v>0.48383999999999999</v>
      </c>
      <c r="S398" s="199">
        <v>4.8000000000000001E-2</v>
      </c>
      <c r="T398" s="200">
        <f>S398*H398</f>
        <v>0.48383999999999999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01" t="s">
        <v>155</v>
      </c>
      <c r="AT398" s="201" t="s">
        <v>150</v>
      </c>
      <c r="AU398" s="201" t="s">
        <v>88</v>
      </c>
      <c r="AY398" s="16" t="s">
        <v>148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6" t="s">
        <v>88</v>
      </c>
      <c r="BK398" s="202">
        <f>ROUND(I398*H398,0)</f>
        <v>0</v>
      </c>
      <c r="BL398" s="16" t="s">
        <v>155</v>
      </c>
      <c r="BM398" s="201" t="s">
        <v>1563</v>
      </c>
    </row>
    <row r="399" spans="1:65" s="13" customFormat="1" ht="20.399999999999999">
      <c r="B399" s="203"/>
      <c r="C399" s="204"/>
      <c r="D399" s="205" t="s">
        <v>157</v>
      </c>
      <c r="E399" s="206" t="s">
        <v>1</v>
      </c>
      <c r="F399" s="207" t="s">
        <v>1564</v>
      </c>
      <c r="G399" s="204"/>
      <c r="H399" s="208">
        <v>10.08</v>
      </c>
      <c r="I399" s="209"/>
      <c r="J399" s="204"/>
      <c r="K399" s="204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157</v>
      </c>
      <c r="AU399" s="214" t="s">
        <v>88</v>
      </c>
      <c r="AV399" s="13" t="s">
        <v>88</v>
      </c>
      <c r="AW399" s="13" t="s">
        <v>33</v>
      </c>
      <c r="AX399" s="13" t="s">
        <v>78</v>
      </c>
      <c r="AY399" s="214" t="s">
        <v>148</v>
      </c>
    </row>
    <row r="400" spans="1:65" s="2" customFormat="1" ht="24.15" customHeight="1">
      <c r="A400" s="33"/>
      <c r="B400" s="34"/>
      <c r="C400" s="190" t="s">
        <v>686</v>
      </c>
      <c r="D400" s="190" t="s">
        <v>150</v>
      </c>
      <c r="E400" s="191" t="s">
        <v>1565</v>
      </c>
      <c r="F400" s="192" t="s">
        <v>1566</v>
      </c>
      <c r="G400" s="193" t="s">
        <v>153</v>
      </c>
      <c r="H400" s="194">
        <v>36.479999999999997</v>
      </c>
      <c r="I400" s="195"/>
      <c r="J400" s="196">
        <f>ROUND(I400*H400,0)</f>
        <v>0</v>
      </c>
      <c r="K400" s="192" t="s">
        <v>154</v>
      </c>
      <c r="L400" s="38"/>
      <c r="M400" s="197" t="s">
        <v>1</v>
      </c>
      <c r="N400" s="198" t="s">
        <v>44</v>
      </c>
      <c r="O400" s="70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01" t="s">
        <v>155</v>
      </c>
      <c r="AT400" s="201" t="s">
        <v>150</v>
      </c>
      <c r="AU400" s="201" t="s">
        <v>88</v>
      </c>
      <c r="AY400" s="16" t="s">
        <v>148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6" t="s">
        <v>88</v>
      </c>
      <c r="BK400" s="202">
        <f>ROUND(I400*H400,0)</f>
        <v>0</v>
      </c>
      <c r="BL400" s="16" t="s">
        <v>155</v>
      </c>
      <c r="BM400" s="201" t="s">
        <v>1567</v>
      </c>
    </row>
    <row r="401" spans="1:65" s="13" customFormat="1">
      <c r="B401" s="203"/>
      <c r="C401" s="204"/>
      <c r="D401" s="205" t="s">
        <v>157</v>
      </c>
      <c r="E401" s="206" t="s">
        <v>1</v>
      </c>
      <c r="F401" s="207" t="s">
        <v>1568</v>
      </c>
      <c r="G401" s="204"/>
      <c r="H401" s="208">
        <v>36.479999999999997</v>
      </c>
      <c r="I401" s="209"/>
      <c r="J401" s="204"/>
      <c r="K401" s="204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157</v>
      </c>
      <c r="AU401" s="214" t="s">
        <v>88</v>
      </c>
      <c r="AV401" s="13" t="s">
        <v>88</v>
      </c>
      <c r="AW401" s="13" t="s">
        <v>33</v>
      </c>
      <c r="AX401" s="13" t="s">
        <v>78</v>
      </c>
      <c r="AY401" s="214" t="s">
        <v>148</v>
      </c>
    </row>
    <row r="402" spans="1:65" s="2" customFormat="1" ht="24.15" customHeight="1">
      <c r="A402" s="33"/>
      <c r="B402" s="34"/>
      <c r="C402" s="190" t="s">
        <v>690</v>
      </c>
      <c r="D402" s="190" t="s">
        <v>150</v>
      </c>
      <c r="E402" s="191" t="s">
        <v>1569</v>
      </c>
      <c r="F402" s="192" t="s">
        <v>1570</v>
      </c>
      <c r="G402" s="193" t="s">
        <v>153</v>
      </c>
      <c r="H402" s="194">
        <v>36.479999999999997</v>
      </c>
      <c r="I402" s="195"/>
      <c r="J402" s="196">
        <f>ROUND(I402*H402,0)</f>
        <v>0</v>
      </c>
      <c r="K402" s="192" t="s">
        <v>1</v>
      </c>
      <c r="L402" s="38"/>
      <c r="M402" s="197" t="s">
        <v>1</v>
      </c>
      <c r="N402" s="198" t="s">
        <v>44</v>
      </c>
      <c r="O402" s="70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01" t="s">
        <v>155</v>
      </c>
      <c r="AT402" s="201" t="s">
        <v>150</v>
      </c>
      <c r="AU402" s="201" t="s">
        <v>88</v>
      </c>
      <c r="AY402" s="16" t="s">
        <v>148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16" t="s">
        <v>88</v>
      </c>
      <c r="BK402" s="202">
        <f>ROUND(I402*H402,0)</f>
        <v>0</v>
      </c>
      <c r="BL402" s="16" t="s">
        <v>155</v>
      </c>
      <c r="BM402" s="201" t="s">
        <v>1571</v>
      </c>
    </row>
    <row r="403" spans="1:65" s="2" customFormat="1" ht="24.15" customHeight="1">
      <c r="A403" s="33"/>
      <c r="B403" s="34"/>
      <c r="C403" s="190" t="s">
        <v>695</v>
      </c>
      <c r="D403" s="190" t="s">
        <v>150</v>
      </c>
      <c r="E403" s="191" t="s">
        <v>667</v>
      </c>
      <c r="F403" s="192" t="s">
        <v>668</v>
      </c>
      <c r="G403" s="193" t="s">
        <v>669</v>
      </c>
      <c r="H403" s="194">
        <v>2</v>
      </c>
      <c r="I403" s="195"/>
      <c r="J403" s="196">
        <f>ROUND(I403*H403,0)</f>
        <v>0</v>
      </c>
      <c r="K403" s="192" t="s">
        <v>1</v>
      </c>
      <c r="L403" s="38"/>
      <c r="M403" s="197" t="s">
        <v>1</v>
      </c>
      <c r="N403" s="198" t="s">
        <v>44</v>
      </c>
      <c r="O403" s="70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1" t="s">
        <v>155</v>
      </c>
      <c r="AT403" s="201" t="s">
        <v>150</v>
      </c>
      <c r="AU403" s="201" t="s">
        <v>88</v>
      </c>
      <c r="AY403" s="16" t="s">
        <v>148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6" t="s">
        <v>88</v>
      </c>
      <c r="BK403" s="202">
        <f>ROUND(I403*H403,0)</f>
        <v>0</v>
      </c>
      <c r="BL403" s="16" t="s">
        <v>155</v>
      </c>
      <c r="BM403" s="201" t="s">
        <v>1572</v>
      </c>
    </row>
    <row r="404" spans="1:65" s="12" customFormat="1" ht="22.95" customHeight="1">
      <c r="B404" s="174"/>
      <c r="C404" s="175"/>
      <c r="D404" s="176" t="s">
        <v>77</v>
      </c>
      <c r="E404" s="188" t="s">
        <v>647</v>
      </c>
      <c r="F404" s="188" t="s">
        <v>671</v>
      </c>
      <c r="G404" s="175"/>
      <c r="H404" s="175"/>
      <c r="I404" s="178"/>
      <c r="J404" s="189">
        <f>BK404</f>
        <v>0</v>
      </c>
      <c r="K404" s="175"/>
      <c r="L404" s="180"/>
      <c r="M404" s="181"/>
      <c r="N404" s="182"/>
      <c r="O404" s="182"/>
      <c r="P404" s="183">
        <f>SUM(P405:P419)</f>
        <v>0</v>
      </c>
      <c r="Q404" s="182"/>
      <c r="R404" s="183">
        <f>SUM(R405:R419)</f>
        <v>0</v>
      </c>
      <c r="S404" s="182"/>
      <c r="T404" s="184">
        <f>SUM(T405:T419)</f>
        <v>22.883679999999998</v>
      </c>
      <c r="AR404" s="185" t="s">
        <v>8</v>
      </c>
      <c r="AT404" s="186" t="s">
        <v>77</v>
      </c>
      <c r="AU404" s="186" t="s">
        <v>8</v>
      </c>
      <c r="AY404" s="185" t="s">
        <v>148</v>
      </c>
      <c r="BK404" s="187">
        <f>SUM(BK405:BK419)</f>
        <v>0</v>
      </c>
    </row>
    <row r="405" spans="1:65" s="2" customFormat="1" ht="24.15" customHeight="1">
      <c r="A405" s="33"/>
      <c r="B405" s="34"/>
      <c r="C405" s="190" t="s">
        <v>702</v>
      </c>
      <c r="D405" s="190" t="s">
        <v>150</v>
      </c>
      <c r="E405" s="191" t="s">
        <v>673</v>
      </c>
      <c r="F405" s="192" t="s">
        <v>674</v>
      </c>
      <c r="G405" s="193" t="s">
        <v>153</v>
      </c>
      <c r="H405" s="194">
        <v>7.68</v>
      </c>
      <c r="I405" s="195"/>
      <c r="J405" s="196">
        <f>ROUND(I405*H405,0)</f>
        <v>0</v>
      </c>
      <c r="K405" s="192" t="s">
        <v>154</v>
      </c>
      <c r="L405" s="38"/>
      <c r="M405" s="197" t="s">
        <v>1</v>
      </c>
      <c r="N405" s="198" t="s">
        <v>44</v>
      </c>
      <c r="O405" s="70"/>
      <c r="P405" s="199">
        <f>O405*H405</f>
        <v>0</v>
      </c>
      <c r="Q405" s="199">
        <v>0</v>
      </c>
      <c r="R405" s="199">
        <f>Q405*H405</f>
        <v>0</v>
      </c>
      <c r="S405" s="199">
        <v>0.09</v>
      </c>
      <c r="T405" s="200">
        <f>S405*H405</f>
        <v>0.69119999999999993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1" t="s">
        <v>155</v>
      </c>
      <c r="AT405" s="201" t="s">
        <v>150</v>
      </c>
      <c r="AU405" s="201" t="s">
        <v>88</v>
      </c>
      <c r="AY405" s="16" t="s">
        <v>148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6" t="s">
        <v>88</v>
      </c>
      <c r="BK405" s="202">
        <f>ROUND(I405*H405,0)</f>
        <v>0</v>
      </c>
      <c r="BL405" s="16" t="s">
        <v>155</v>
      </c>
      <c r="BM405" s="201" t="s">
        <v>1573</v>
      </c>
    </row>
    <row r="406" spans="1:65" s="13" customFormat="1">
      <c r="B406" s="203"/>
      <c r="C406" s="204"/>
      <c r="D406" s="205" t="s">
        <v>157</v>
      </c>
      <c r="E406" s="206" t="s">
        <v>1</v>
      </c>
      <c r="F406" s="207" t="s">
        <v>1357</v>
      </c>
      <c r="G406" s="204"/>
      <c r="H406" s="208">
        <v>7.68</v>
      </c>
      <c r="I406" s="209"/>
      <c r="J406" s="204"/>
      <c r="K406" s="204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157</v>
      </c>
      <c r="AU406" s="214" t="s">
        <v>88</v>
      </c>
      <c r="AV406" s="13" t="s">
        <v>88</v>
      </c>
      <c r="AW406" s="13" t="s">
        <v>33</v>
      </c>
      <c r="AX406" s="13" t="s">
        <v>78</v>
      </c>
      <c r="AY406" s="214" t="s">
        <v>148</v>
      </c>
    </row>
    <row r="407" spans="1:65" s="2" customFormat="1" ht="24.15" customHeight="1">
      <c r="A407" s="33"/>
      <c r="B407" s="34"/>
      <c r="C407" s="190" t="s">
        <v>706</v>
      </c>
      <c r="D407" s="190" t="s">
        <v>150</v>
      </c>
      <c r="E407" s="191" t="s">
        <v>678</v>
      </c>
      <c r="F407" s="192" t="s">
        <v>679</v>
      </c>
      <c r="G407" s="193" t="s">
        <v>153</v>
      </c>
      <c r="H407" s="194">
        <v>7.68</v>
      </c>
      <c r="I407" s="195"/>
      <c r="J407" s="196">
        <f>ROUND(I407*H407,0)</f>
        <v>0</v>
      </c>
      <c r="K407" s="192" t="s">
        <v>154</v>
      </c>
      <c r="L407" s="38"/>
      <c r="M407" s="197" t="s">
        <v>1</v>
      </c>
      <c r="N407" s="198" t="s">
        <v>44</v>
      </c>
      <c r="O407" s="70"/>
      <c r="P407" s="199">
        <f>O407*H407</f>
        <v>0</v>
      </c>
      <c r="Q407" s="199">
        <v>0</v>
      </c>
      <c r="R407" s="199">
        <f>Q407*H407</f>
        <v>0</v>
      </c>
      <c r="S407" s="199">
        <v>3.5000000000000003E-2</v>
      </c>
      <c r="T407" s="200">
        <f>S407*H407</f>
        <v>0.26880000000000004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01" t="s">
        <v>155</v>
      </c>
      <c r="AT407" s="201" t="s">
        <v>150</v>
      </c>
      <c r="AU407" s="201" t="s">
        <v>88</v>
      </c>
      <c r="AY407" s="16" t="s">
        <v>148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6" t="s">
        <v>88</v>
      </c>
      <c r="BK407" s="202">
        <f>ROUND(I407*H407,0)</f>
        <v>0</v>
      </c>
      <c r="BL407" s="16" t="s">
        <v>155</v>
      </c>
      <c r="BM407" s="201" t="s">
        <v>1574</v>
      </c>
    </row>
    <row r="408" spans="1:65" s="13" customFormat="1">
      <c r="B408" s="203"/>
      <c r="C408" s="204"/>
      <c r="D408" s="205" t="s">
        <v>157</v>
      </c>
      <c r="E408" s="206" t="s">
        <v>1</v>
      </c>
      <c r="F408" s="207" t="s">
        <v>1357</v>
      </c>
      <c r="G408" s="204"/>
      <c r="H408" s="208">
        <v>7.68</v>
      </c>
      <c r="I408" s="209"/>
      <c r="J408" s="204"/>
      <c r="K408" s="204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157</v>
      </c>
      <c r="AU408" s="214" t="s">
        <v>88</v>
      </c>
      <c r="AV408" s="13" t="s">
        <v>88</v>
      </c>
      <c r="AW408" s="13" t="s">
        <v>33</v>
      </c>
      <c r="AX408" s="13" t="s">
        <v>78</v>
      </c>
      <c r="AY408" s="214" t="s">
        <v>148</v>
      </c>
    </row>
    <row r="409" spans="1:65" s="2" customFormat="1" ht="24.15" customHeight="1">
      <c r="A409" s="33"/>
      <c r="B409" s="34"/>
      <c r="C409" s="190" t="s">
        <v>710</v>
      </c>
      <c r="D409" s="190" t="s">
        <v>150</v>
      </c>
      <c r="E409" s="191" t="s">
        <v>682</v>
      </c>
      <c r="F409" s="192" t="s">
        <v>683</v>
      </c>
      <c r="G409" s="193" t="s">
        <v>153</v>
      </c>
      <c r="H409" s="194">
        <v>170.89400000000001</v>
      </c>
      <c r="I409" s="195"/>
      <c r="J409" s="196">
        <f>ROUND(I409*H409,0)</f>
        <v>0</v>
      </c>
      <c r="K409" s="192" t="s">
        <v>154</v>
      </c>
      <c r="L409" s="38"/>
      <c r="M409" s="197" t="s">
        <v>1</v>
      </c>
      <c r="N409" s="198" t="s">
        <v>44</v>
      </c>
      <c r="O409" s="70"/>
      <c r="P409" s="199">
        <f>O409*H409</f>
        <v>0</v>
      </c>
      <c r="Q409" s="199">
        <v>0</v>
      </c>
      <c r="R409" s="199">
        <f>Q409*H409</f>
        <v>0</v>
      </c>
      <c r="S409" s="199">
        <v>1.2999999999999999E-2</v>
      </c>
      <c r="T409" s="200">
        <f>S409*H409</f>
        <v>2.221622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01" t="s">
        <v>155</v>
      </c>
      <c r="AT409" s="201" t="s">
        <v>150</v>
      </c>
      <c r="AU409" s="201" t="s">
        <v>88</v>
      </c>
      <c r="AY409" s="16" t="s">
        <v>148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6" t="s">
        <v>88</v>
      </c>
      <c r="BK409" s="202">
        <f>ROUND(I409*H409,0)</f>
        <v>0</v>
      </c>
      <c r="BL409" s="16" t="s">
        <v>155</v>
      </c>
      <c r="BM409" s="201" t="s">
        <v>1575</v>
      </c>
    </row>
    <row r="410" spans="1:65" s="13" customFormat="1">
      <c r="B410" s="203"/>
      <c r="C410" s="204"/>
      <c r="D410" s="205" t="s">
        <v>157</v>
      </c>
      <c r="E410" s="206" t="s">
        <v>1</v>
      </c>
      <c r="F410" s="207" t="s">
        <v>1576</v>
      </c>
      <c r="G410" s="204"/>
      <c r="H410" s="208">
        <v>170.89400000000001</v>
      </c>
      <c r="I410" s="209"/>
      <c r="J410" s="204"/>
      <c r="K410" s="204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157</v>
      </c>
      <c r="AU410" s="214" t="s">
        <v>88</v>
      </c>
      <c r="AV410" s="13" t="s">
        <v>88</v>
      </c>
      <c r="AW410" s="13" t="s">
        <v>33</v>
      </c>
      <c r="AX410" s="13" t="s">
        <v>78</v>
      </c>
      <c r="AY410" s="214" t="s">
        <v>148</v>
      </c>
    </row>
    <row r="411" spans="1:65" s="2" customFormat="1" ht="24.15" customHeight="1">
      <c r="A411" s="33"/>
      <c r="B411" s="34"/>
      <c r="C411" s="190" t="s">
        <v>715</v>
      </c>
      <c r="D411" s="190" t="s">
        <v>150</v>
      </c>
      <c r="E411" s="191" t="s">
        <v>1577</v>
      </c>
      <c r="F411" s="192" t="s">
        <v>1578</v>
      </c>
      <c r="G411" s="193" t="s">
        <v>153</v>
      </c>
      <c r="H411" s="194">
        <v>591.43700000000001</v>
      </c>
      <c r="I411" s="195"/>
      <c r="J411" s="196">
        <f>ROUND(I411*H411,0)</f>
        <v>0</v>
      </c>
      <c r="K411" s="192" t="s">
        <v>154</v>
      </c>
      <c r="L411" s="38"/>
      <c r="M411" s="197" t="s">
        <v>1</v>
      </c>
      <c r="N411" s="198" t="s">
        <v>44</v>
      </c>
      <c r="O411" s="70"/>
      <c r="P411" s="199">
        <f>O411*H411</f>
        <v>0</v>
      </c>
      <c r="Q411" s="199">
        <v>0</v>
      </c>
      <c r="R411" s="199">
        <f>Q411*H411</f>
        <v>0</v>
      </c>
      <c r="S411" s="199">
        <v>1.4E-2</v>
      </c>
      <c r="T411" s="200">
        <f>S411*H411</f>
        <v>8.2801179999999999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01" t="s">
        <v>155</v>
      </c>
      <c r="AT411" s="201" t="s">
        <v>150</v>
      </c>
      <c r="AU411" s="201" t="s">
        <v>88</v>
      </c>
      <c r="AY411" s="16" t="s">
        <v>148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6" t="s">
        <v>88</v>
      </c>
      <c r="BK411" s="202">
        <f>ROUND(I411*H411,0)</f>
        <v>0</v>
      </c>
      <c r="BL411" s="16" t="s">
        <v>155</v>
      </c>
      <c r="BM411" s="201" t="s">
        <v>1579</v>
      </c>
    </row>
    <row r="412" spans="1:65" s="13" customFormat="1" ht="20.399999999999999">
      <c r="B412" s="203"/>
      <c r="C412" s="204"/>
      <c r="D412" s="205" t="s">
        <v>157</v>
      </c>
      <c r="E412" s="206" t="s">
        <v>1</v>
      </c>
      <c r="F412" s="207" t="s">
        <v>1580</v>
      </c>
      <c r="G412" s="204"/>
      <c r="H412" s="208">
        <v>521.31700000000001</v>
      </c>
      <c r="I412" s="209"/>
      <c r="J412" s="204"/>
      <c r="K412" s="204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157</v>
      </c>
      <c r="AU412" s="214" t="s">
        <v>88</v>
      </c>
      <c r="AV412" s="13" t="s">
        <v>88</v>
      </c>
      <c r="AW412" s="13" t="s">
        <v>33</v>
      </c>
      <c r="AX412" s="13" t="s">
        <v>78</v>
      </c>
      <c r="AY412" s="214" t="s">
        <v>148</v>
      </c>
    </row>
    <row r="413" spans="1:65" s="13" customFormat="1">
      <c r="B413" s="203"/>
      <c r="C413" s="204"/>
      <c r="D413" s="205" t="s">
        <v>157</v>
      </c>
      <c r="E413" s="206" t="s">
        <v>1</v>
      </c>
      <c r="F413" s="207" t="s">
        <v>1581</v>
      </c>
      <c r="G413" s="204"/>
      <c r="H413" s="208">
        <v>70.12</v>
      </c>
      <c r="I413" s="209"/>
      <c r="J413" s="204"/>
      <c r="K413" s="204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157</v>
      </c>
      <c r="AU413" s="214" t="s">
        <v>88</v>
      </c>
      <c r="AV413" s="13" t="s">
        <v>88</v>
      </c>
      <c r="AW413" s="13" t="s">
        <v>33</v>
      </c>
      <c r="AX413" s="13" t="s">
        <v>78</v>
      </c>
      <c r="AY413" s="214" t="s">
        <v>148</v>
      </c>
    </row>
    <row r="414" spans="1:65" s="2" customFormat="1" ht="24.15" customHeight="1">
      <c r="A414" s="33"/>
      <c r="B414" s="34"/>
      <c r="C414" s="190" t="s">
        <v>721</v>
      </c>
      <c r="D414" s="190" t="s">
        <v>150</v>
      </c>
      <c r="E414" s="191" t="s">
        <v>687</v>
      </c>
      <c r="F414" s="192" t="s">
        <v>688</v>
      </c>
      <c r="G414" s="193" t="s">
        <v>153</v>
      </c>
      <c r="H414" s="194">
        <v>23.25</v>
      </c>
      <c r="I414" s="195"/>
      <c r="J414" s="196">
        <f>ROUND(I414*H414,0)</f>
        <v>0</v>
      </c>
      <c r="K414" s="192" t="s">
        <v>154</v>
      </c>
      <c r="L414" s="38"/>
      <c r="M414" s="197" t="s">
        <v>1</v>
      </c>
      <c r="N414" s="198" t="s">
        <v>44</v>
      </c>
      <c r="O414" s="70"/>
      <c r="P414" s="199">
        <f>O414*H414</f>
        <v>0</v>
      </c>
      <c r="Q414" s="199">
        <v>0</v>
      </c>
      <c r="R414" s="199">
        <f>Q414*H414</f>
        <v>0</v>
      </c>
      <c r="S414" s="199">
        <v>3.4000000000000002E-2</v>
      </c>
      <c r="T414" s="200">
        <f>S414*H414</f>
        <v>0.79050000000000009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01" t="s">
        <v>155</v>
      </c>
      <c r="AT414" s="201" t="s">
        <v>150</v>
      </c>
      <c r="AU414" s="201" t="s">
        <v>88</v>
      </c>
      <c r="AY414" s="16" t="s">
        <v>148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6" t="s">
        <v>88</v>
      </c>
      <c r="BK414" s="202">
        <f>ROUND(I414*H414,0)</f>
        <v>0</v>
      </c>
      <c r="BL414" s="16" t="s">
        <v>155</v>
      </c>
      <c r="BM414" s="201" t="s">
        <v>1582</v>
      </c>
    </row>
    <row r="415" spans="1:65" s="13" customFormat="1">
      <c r="B415" s="203"/>
      <c r="C415" s="204"/>
      <c r="D415" s="205" t="s">
        <v>157</v>
      </c>
      <c r="E415" s="206" t="s">
        <v>1</v>
      </c>
      <c r="F415" s="207" t="s">
        <v>1355</v>
      </c>
      <c r="G415" s="204"/>
      <c r="H415" s="208">
        <v>23.25</v>
      </c>
      <c r="I415" s="209"/>
      <c r="J415" s="204"/>
      <c r="K415" s="204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157</v>
      </c>
      <c r="AU415" s="214" t="s">
        <v>88</v>
      </c>
      <c r="AV415" s="13" t="s">
        <v>88</v>
      </c>
      <c r="AW415" s="13" t="s">
        <v>33</v>
      </c>
      <c r="AX415" s="13" t="s">
        <v>78</v>
      </c>
      <c r="AY415" s="214" t="s">
        <v>148</v>
      </c>
    </row>
    <row r="416" spans="1:65" s="2" customFormat="1" ht="16.5" customHeight="1">
      <c r="A416" s="33"/>
      <c r="B416" s="34"/>
      <c r="C416" s="190" t="s">
        <v>726</v>
      </c>
      <c r="D416" s="190" t="s">
        <v>150</v>
      </c>
      <c r="E416" s="191" t="s">
        <v>691</v>
      </c>
      <c r="F416" s="192" t="s">
        <v>692</v>
      </c>
      <c r="G416" s="193" t="s">
        <v>570</v>
      </c>
      <c r="H416" s="194">
        <v>20</v>
      </c>
      <c r="I416" s="195"/>
      <c r="J416" s="196">
        <f>ROUND(I416*H416,0)</f>
        <v>0</v>
      </c>
      <c r="K416" s="192" t="s">
        <v>154</v>
      </c>
      <c r="L416" s="38"/>
      <c r="M416" s="197" t="s">
        <v>1</v>
      </c>
      <c r="N416" s="198" t="s">
        <v>44</v>
      </c>
      <c r="O416" s="70"/>
      <c r="P416" s="199">
        <f>O416*H416</f>
        <v>0</v>
      </c>
      <c r="Q416" s="199">
        <v>0</v>
      </c>
      <c r="R416" s="199">
        <f>Q416*H416</f>
        <v>0</v>
      </c>
      <c r="S416" s="199">
        <v>5.5E-2</v>
      </c>
      <c r="T416" s="200">
        <f>S416*H416</f>
        <v>1.1000000000000001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01" t="s">
        <v>155</v>
      </c>
      <c r="AT416" s="201" t="s">
        <v>150</v>
      </c>
      <c r="AU416" s="201" t="s">
        <v>88</v>
      </c>
      <c r="AY416" s="16" t="s">
        <v>148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16" t="s">
        <v>88</v>
      </c>
      <c r="BK416" s="202">
        <f>ROUND(I416*H416,0)</f>
        <v>0</v>
      </c>
      <c r="BL416" s="16" t="s">
        <v>155</v>
      </c>
      <c r="BM416" s="201" t="s">
        <v>1583</v>
      </c>
    </row>
    <row r="417" spans="1:65" s="13" customFormat="1">
      <c r="B417" s="203"/>
      <c r="C417" s="204"/>
      <c r="D417" s="205" t="s">
        <v>157</v>
      </c>
      <c r="E417" s="206" t="s">
        <v>1</v>
      </c>
      <c r="F417" s="207" t="s">
        <v>1584</v>
      </c>
      <c r="G417" s="204"/>
      <c r="H417" s="208">
        <v>20</v>
      </c>
      <c r="I417" s="209"/>
      <c r="J417" s="204"/>
      <c r="K417" s="204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157</v>
      </c>
      <c r="AU417" s="214" t="s">
        <v>88</v>
      </c>
      <c r="AV417" s="13" t="s">
        <v>88</v>
      </c>
      <c r="AW417" s="13" t="s">
        <v>33</v>
      </c>
      <c r="AX417" s="13" t="s">
        <v>78</v>
      </c>
      <c r="AY417" s="214" t="s">
        <v>148</v>
      </c>
    </row>
    <row r="418" spans="1:65" s="2" customFormat="1" ht="24.15" customHeight="1">
      <c r="A418" s="33"/>
      <c r="B418" s="34"/>
      <c r="C418" s="190" t="s">
        <v>731</v>
      </c>
      <c r="D418" s="190" t="s">
        <v>150</v>
      </c>
      <c r="E418" s="191" t="s">
        <v>696</v>
      </c>
      <c r="F418" s="192" t="s">
        <v>697</v>
      </c>
      <c r="G418" s="193" t="s">
        <v>153</v>
      </c>
      <c r="H418" s="194">
        <v>1906.288</v>
      </c>
      <c r="I418" s="195"/>
      <c r="J418" s="196">
        <f>ROUND(I418*H418,0)</f>
        <v>0</v>
      </c>
      <c r="K418" s="192" t="s">
        <v>154</v>
      </c>
      <c r="L418" s="38"/>
      <c r="M418" s="197" t="s">
        <v>1</v>
      </c>
      <c r="N418" s="198" t="s">
        <v>44</v>
      </c>
      <c r="O418" s="70"/>
      <c r="P418" s="199">
        <f>O418*H418</f>
        <v>0</v>
      </c>
      <c r="Q418" s="199">
        <v>0</v>
      </c>
      <c r="R418" s="199">
        <f>Q418*H418</f>
        <v>0</v>
      </c>
      <c r="S418" s="199">
        <v>5.0000000000000001E-3</v>
      </c>
      <c r="T418" s="200">
        <f>S418*H418</f>
        <v>9.5314399999999999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01" t="s">
        <v>155</v>
      </c>
      <c r="AT418" s="201" t="s">
        <v>150</v>
      </c>
      <c r="AU418" s="201" t="s">
        <v>88</v>
      </c>
      <c r="AY418" s="16" t="s">
        <v>148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6" t="s">
        <v>88</v>
      </c>
      <c r="BK418" s="202">
        <f>ROUND(I418*H418,0)</f>
        <v>0</v>
      </c>
      <c r="BL418" s="16" t="s">
        <v>155</v>
      </c>
      <c r="BM418" s="201" t="s">
        <v>1585</v>
      </c>
    </row>
    <row r="419" spans="1:65" s="13" customFormat="1">
      <c r="B419" s="203"/>
      <c r="C419" s="204"/>
      <c r="D419" s="205" t="s">
        <v>157</v>
      </c>
      <c r="E419" s="206" t="s">
        <v>1</v>
      </c>
      <c r="F419" s="207" t="s">
        <v>1586</v>
      </c>
      <c r="G419" s="204"/>
      <c r="H419" s="208">
        <v>1906.288</v>
      </c>
      <c r="I419" s="209"/>
      <c r="J419" s="204"/>
      <c r="K419" s="204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157</v>
      </c>
      <c r="AU419" s="214" t="s">
        <v>88</v>
      </c>
      <c r="AV419" s="13" t="s">
        <v>88</v>
      </c>
      <c r="AW419" s="13" t="s">
        <v>33</v>
      </c>
      <c r="AX419" s="13" t="s">
        <v>78</v>
      </c>
      <c r="AY419" s="214" t="s">
        <v>148</v>
      </c>
    </row>
    <row r="420" spans="1:65" s="12" customFormat="1" ht="22.95" customHeight="1">
      <c r="B420" s="174"/>
      <c r="C420" s="175"/>
      <c r="D420" s="176" t="s">
        <v>77</v>
      </c>
      <c r="E420" s="188" t="s">
        <v>700</v>
      </c>
      <c r="F420" s="188" t="s">
        <v>701</v>
      </c>
      <c r="G420" s="175"/>
      <c r="H420" s="175"/>
      <c r="I420" s="178"/>
      <c r="J420" s="189">
        <f>BK420</f>
        <v>0</v>
      </c>
      <c r="K420" s="175"/>
      <c r="L420" s="180"/>
      <c r="M420" s="181"/>
      <c r="N420" s="182"/>
      <c r="O420" s="182"/>
      <c r="P420" s="183">
        <f>SUM(P421:P433)</f>
        <v>0</v>
      </c>
      <c r="Q420" s="182"/>
      <c r="R420" s="183">
        <f>SUM(R421:R433)</f>
        <v>0</v>
      </c>
      <c r="S420" s="182"/>
      <c r="T420" s="184">
        <f>SUM(T421:T433)</f>
        <v>0</v>
      </c>
      <c r="AR420" s="185" t="s">
        <v>8</v>
      </c>
      <c r="AT420" s="186" t="s">
        <v>77</v>
      </c>
      <c r="AU420" s="186" t="s">
        <v>8</v>
      </c>
      <c r="AY420" s="185" t="s">
        <v>148</v>
      </c>
      <c r="BK420" s="187">
        <f>SUM(BK421:BK433)</f>
        <v>0</v>
      </c>
    </row>
    <row r="421" spans="1:65" s="2" customFormat="1" ht="33" customHeight="1">
      <c r="A421" s="33"/>
      <c r="B421" s="34"/>
      <c r="C421" s="190" t="s">
        <v>738</v>
      </c>
      <c r="D421" s="190" t="s">
        <v>150</v>
      </c>
      <c r="E421" s="191" t="s">
        <v>1587</v>
      </c>
      <c r="F421" s="192" t="s">
        <v>1588</v>
      </c>
      <c r="G421" s="193" t="s">
        <v>178</v>
      </c>
      <c r="H421" s="194">
        <v>64.39</v>
      </c>
      <c r="I421" s="195"/>
      <c r="J421" s="196">
        <f>ROUND(I421*H421,0)</f>
        <v>0</v>
      </c>
      <c r="K421" s="192" t="s">
        <v>154</v>
      </c>
      <c r="L421" s="38"/>
      <c r="M421" s="197" t="s">
        <v>1</v>
      </c>
      <c r="N421" s="198" t="s">
        <v>44</v>
      </c>
      <c r="O421" s="70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01" t="s">
        <v>155</v>
      </c>
      <c r="AT421" s="201" t="s">
        <v>150</v>
      </c>
      <c r="AU421" s="201" t="s">
        <v>88</v>
      </c>
      <c r="AY421" s="16" t="s">
        <v>148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6" t="s">
        <v>88</v>
      </c>
      <c r="BK421" s="202">
        <f>ROUND(I421*H421,0)</f>
        <v>0</v>
      </c>
      <c r="BL421" s="16" t="s">
        <v>155</v>
      </c>
      <c r="BM421" s="201" t="s">
        <v>1589</v>
      </c>
    </row>
    <row r="422" spans="1:65" s="2" customFormat="1" ht="24.15" customHeight="1">
      <c r="A422" s="33"/>
      <c r="B422" s="34"/>
      <c r="C422" s="190" t="s">
        <v>746</v>
      </c>
      <c r="D422" s="190" t="s">
        <v>150</v>
      </c>
      <c r="E422" s="191" t="s">
        <v>707</v>
      </c>
      <c r="F422" s="192" t="s">
        <v>708</v>
      </c>
      <c r="G422" s="193" t="s">
        <v>178</v>
      </c>
      <c r="H422" s="194">
        <v>64.39</v>
      </c>
      <c r="I422" s="195"/>
      <c r="J422" s="196">
        <f>ROUND(I422*H422,0)</f>
        <v>0</v>
      </c>
      <c r="K422" s="192" t="s">
        <v>154</v>
      </c>
      <c r="L422" s="38"/>
      <c r="M422" s="197" t="s">
        <v>1</v>
      </c>
      <c r="N422" s="198" t="s">
        <v>44</v>
      </c>
      <c r="O422" s="70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01" t="s">
        <v>155</v>
      </c>
      <c r="AT422" s="201" t="s">
        <v>150</v>
      </c>
      <c r="AU422" s="201" t="s">
        <v>88</v>
      </c>
      <c r="AY422" s="16" t="s">
        <v>148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6" t="s">
        <v>88</v>
      </c>
      <c r="BK422" s="202">
        <f>ROUND(I422*H422,0)</f>
        <v>0</v>
      </c>
      <c r="BL422" s="16" t="s">
        <v>155</v>
      </c>
      <c r="BM422" s="201" t="s">
        <v>1590</v>
      </c>
    </row>
    <row r="423" spans="1:65" s="2" customFormat="1" ht="24.15" customHeight="1">
      <c r="A423" s="33"/>
      <c r="B423" s="34"/>
      <c r="C423" s="190" t="s">
        <v>751</v>
      </c>
      <c r="D423" s="190" t="s">
        <v>150</v>
      </c>
      <c r="E423" s="191" t="s">
        <v>711</v>
      </c>
      <c r="F423" s="192" t="s">
        <v>712</v>
      </c>
      <c r="G423" s="193" t="s">
        <v>178</v>
      </c>
      <c r="H423" s="194">
        <v>1159.02</v>
      </c>
      <c r="I423" s="195"/>
      <c r="J423" s="196">
        <f>ROUND(I423*H423,0)</f>
        <v>0</v>
      </c>
      <c r="K423" s="192" t="s">
        <v>154</v>
      </c>
      <c r="L423" s="38"/>
      <c r="M423" s="197" t="s">
        <v>1</v>
      </c>
      <c r="N423" s="198" t="s">
        <v>44</v>
      </c>
      <c r="O423" s="70"/>
      <c r="P423" s="199">
        <f>O423*H423</f>
        <v>0</v>
      </c>
      <c r="Q423" s="199">
        <v>0</v>
      </c>
      <c r="R423" s="199">
        <f>Q423*H423</f>
        <v>0</v>
      </c>
      <c r="S423" s="199">
        <v>0</v>
      </c>
      <c r="T423" s="20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1" t="s">
        <v>155</v>
      </c>
      <c r="AT423" s="201" t="s">
        <v>150</v>
      </c>
      <c r="AU423" s="201" t="s">
        <v>88</v>
      </c>
      <c r="AY423" s="16" t="s">
        <v>148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6" t="s">
        <v>88</v>
      </c>
      <c r="BK423" s="202">
        <f>ROUND(I423*H423,0)</f>
        <v>0</v>
      </c>
      <c r="BL423" s="16" t="s">
        <v>155</v>
      </c>
      <c r="BM423" s="201" t="s">
        <v>1591</v>
      </c>
    </row>
    <row r="424" spans="1:65" s="13" customFormat="1">
      <c r="B424" s="203"/>
      <c r="C424" s="204"/>
      <c r="D424" s="205" t="s">
        <v>157</v>
      </c>
      <c r="E424" s="204"/>
      <c r="F424" s="207" t="s">
        <v>1592</v>
      </c>
      <c r="G424" s="204"/>
      <c r="H424" s="208">
        <v>1159.02</v>
      </c>
      <c r="I424" s="209"/>
      <c r="J424" s="204"/>
      <c r="K424" s="204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157</v>
      </c>
      <c r="AU424" s="214" t="s">
        <v>88</v>
      </c>
      <c r="AV424" s="13" t="s">
        <v>88</v>
      </c>
      <c r="AW424" s="13" t="s">
        <v>4</v>
      </c>
      <c r="AX424" s="13" t="s">
        <v>8</v>
      </c>
      <c r="AY424" s="214" t="s">
        <v>148</v>
      </c>
    </row>
    <row r="425" spans="1:65" s="2" customFormat="1" ht="33" customHeight="1">
      <c r="A425" s="33"/>
      <c r="B425" s="34"/>
      <c r="C425" s="190" t="s">
        <v>757</v>
      </c>
      <c r="D425" s="190" t="s">
        <v>150</v>
      </c>
      <c r="E425" s="191" t="s">
        <v>716</v>
      </c>
      <c r="F425" s="192" t="s">
        <v>717</v>
      </c>
      <c r="G425" s="193" t="s">
        <v>178</v>
      </c>
      <c r="H425" s="194">
        <v>4.6319999999999997</v>
      </c>
      <c r="I425" s="195"/>
      <c r="J425" s="196">
        <f>ROUND(I425*H425,0)</f>
        <v>0</v>
      </c>
      <c r="K425" s="192" t="s">
        <v>154</v>
      </c>
      <c r="L425" s="38"/>
      <c r="M425" s="197" t="s">
        <v>1</v>
      </c>
      <c r="N425" s="198" t="s">
        <v>44</v>
      </c>
      <c r="O425" s="70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1" t="s">
        <v>155</v>
      </c>
      <c r="AT425" s="201" t="s">
        <v>150</v>
      </c>
      <c r="AU425" s="201" t="s">
        <v>88</v>
      </c>
      <c r="AY425" s="16" t="s">
        <v>148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6" t="s">
        <v>88</v>
      </c>
      <c r="BK425" s="202">
        <f>ROUND(I425*H425,0)</f>
        <v>0</v>
      </c>
      <c r="BL425" s="16" t="s">
        <v>155</v>
      </c>
      <c r="BM425" s="201" t="s">
        <v>1593</v>
      </c>
    </row>
    <row r="426" spans="1:65" s="13" customFormat="1">
      <c r="B426" s="203"/>
      <c r="C426" s="204"/>
      <c r="D426" s="205" t="s">
        <v>157</v>
      </c>
      <c r="E426" s="206" t="s">
        <v>1</v>
      </c>
      <c r="F426" s="207" t="s">
        <v>1594</v>
      </c>
      <c r="G426" s="204"/>
      <c r="H426" s="208">
        <v>7.5350000000000001</v>
      </c>
      <c r="I426" s="209"/>
      <c r="J426" s="204"/>
      <c r="K426" s="204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157</v>
      </c>
      <c r="AU426" s="214" t="s">
        <v>88</v>
      </c>
      <c r="AV426" s="13" t="s">
        <v>88</v>
      </c>
      <c r="AW426" s="13" t="s">
        <v>33</v>
      </c>
      <c r="AX426" s="13" t="s">
        <v>78</v>
      </c>
      <c r="AY426" s="214" t="s">
        <v>148</v>
      </c>
    </row>
    <row r="427" spans="1:65" s="13" customFormat="1">
      <c r="B427" s="203"/>
      <c r="C427" s="204"/>
      <c r="D427" s="205" t="s">
        <v>157</v>
      </c>
      <c r="E427" s="206" t="s">
        <v>1</v>
      </c>
      <c r="F427" s="207" t="s">
        <v>1595</v>
      </c>
      <c r="G427" s="204"/>
      <c r="H427" s="208">
        <v>-2.903</v>
      </c>
      <c r="I427" s="209"/>
      <c r="J427" s="204"/>
      <c r="K427" s="204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157</v>
      </c>
      <c r="AU427" s="214" t="s">
        <v>88</v>
      </c>
      <c r="AV427" s="13" t="s">
        <v>88</v>
      </c>
      <c r="AW427" s="13" t="s">
        <v>33</v>
      </c>
      <c r="AX427" s="13" t="s">
        <v>78</v>
      </c>
      <c r="AY427" s="214" t="s">
        <v>148</v>
      </c>
    </row>
    <row r="428" spans="1:65" s="2" customFormat="1" ht="33" customHeight="1">
      <c r="A428" s="33"/>
      <c r="B428" s="34"/>
      <c r="C428" s="190" t="s">
        <v>764</v>
      </c>
      <c r="D428" s="190" t="s">
        <v>150</v>
      </c>
      <c r="E428" s="191" t="s">
        <v>722</v>
      </c>
      <c r="F428" s="192" t="s">
        <v>723</v>
      </c>
      <c r="G428" s="193" t="s">
        <v>178</v>
      </c>
      <c r="H428" s="194">
        <v>10.502000000000001</v>
      </c>
      <c r="I428" s="195"/>
      <c r="J428" s="196">
        <f>ROUND(I428*H428,0)</f>
        <v>0</v>
      </c>
      <c r="K428" s="192" t="s">
        <v>154</v>
      </c>
      <c r="L428" s="38"/>
      <c r="M428" s="197" t="s">
        <v>1</v>
      </c>
      <c r="N428" s="198" t="s">
        <v>44</v>
      </c>
      <c r="O428" s="70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01" t="s">
        <v>155</v>
      </c>
      <c r="AT428" s="201" t="s">
        <v>150</v>
      </c>
      <c r="AU428" s="201" t="s">
        <v>88</v>
      </c>
      <c r="AY428" s="16" t="s">
        <v>148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6" t="s">
        <v>88</v>
      </c>
      <c r="BK428" s="202">
        <f>ROUND(I428*H428,0)</f>
        <v>0</v>
      </c>
      <c r="BL428" s="16" t="s">
        <v>155</v>
      </c>
      <c r="BM428" s="201" t="s">
        <v>1596</v>
      </c>
    </row>
    <row r="429" spans="1:65" s="13" customFormat="1">
      <c r="B429" s="203"/>
      <c r="C429" s="204"/>
      <c r="D429" s="205" t="s">
        <v>157</v>
      </c>
      <c r="E429" s="206" t="s">
        <v>1</v>
      </c>
      <c r="F429" s="207" t="s">
        <v>1597</v>
      </c>
      <c r="G429" s="204"/>
      <c r="H429" s="208">
        <v>10.502000000000001</v>
      </c>
      <c r="I429" s="209"/>
      <c r="J429" s="204"/>
      <c r="K429" s="204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157</v>
      </c>
      <c r="AU429" s="214" t="s">
        <v>88</v>
      </c>
      <c r="AV429" s="13" t="s">
        <v>88</v>
      </c>
      <c r="AW429" s="13" t="s">
        <v>33</v>
      </c>
      <c r="AX429" s="13" t="s">
        <v>78</v>
      </c>
      <c r="AY429" s="214" t="s">
        <v>148</v>
      </c>
    </row>
    <row r="430" spans="1:65" s="2" customFormat="1" ht="37.950000000000003" customHeight="1">
      <c r="A430" s="33"/>
      <c r="B430" s="34"/>
      <c r="C430" s="190" t="s">
        <v>769</v>
      </c>
      <c r="D430" s="190" t="s">
        <v>150</v>
      </c>
      <c r="E430" s="191" t="s">
        <v>727</v>
      </c>
      <c r="F430" s="192" t="s">
        <v>728</v>
      </c>
      <c r="G430" s="193" t="s">
        <v>178</v>
      </c>
      <c r="H430" s="194">
        <v>35.572000000000003</v>
      </c>
      <c r="I430" s="195"/>
      <c r="J430" s="196">
        <f>ROUND(I430*H430,0)</f>
        <v>0</v>
      </c>
      <c r="K430" s="192" t="s">
        <v>154</v>
      </c>
      <c r="L430" s="38"/>
      <c r="M430" s="197" t="s">
        <v>1</v>
      </c>
      <c r="N430" s="198" t="s">
        <v>44</v>
      </c>
      <c r="O430" s="70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01" t="s">
        <v>155</v>
      </c>
      <c r="AT430" s="201" t="s">
        <v>150</v>
      </c>
      <c r="AU430" s="201" t="s">
        <v>88</v>
      </c>
      <c r="AY430" s="16" t="s">
        <v>148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6" t="s">
        <v>88</v>
      </c>
      <c r="BK430" s="202">
        <f>ROUND(I430*H430,0)</f>
        <v>0</v>
      </c>
      <c r="BL430" s="16" t="s">
        <v>155</v>
      </c>
      <c r="BM430" s="201" t="s">
        <v>1598</v>
      </c>
    </row>
    <row r="431" spans="1:65" s="13" customFormat="1">
      <c r="B431" s="203"/>
      <c r="C431" s="204"/>
      <c r="D431" s="205" t="s">
        <v>157</v>
      </c>
      <c r="E431" s="206" t="s">
        <v>1</v>
      </c>
      <c r="F431" s="207" t="s">
        <v>1599</v>
      </c>
      <c r="G431" s="204"/>
      <c r="H431" s="208">
        <v>35.572000000000003</v>
      </c>
      <c r="I431" s="209"/>
      <c r="J431" s="204"/>
      <c r="K431" s="204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157</v>
      </c>
      <c r="AU431" s="214" t="s">
        <v>88</v>
      </c>
      <c r="AV431" s="13" t="s">
        <v>88</v>
      </c>
      <c r="AW431" s="13" t="s">
        <v>33</v>
      </c>
      <c r="AX431" s="13" t="s">
        <v>78</v>
      </c>
      <c r="AY431" s="214" t="s">
        <v>148</v>
      </c>
    </row>
    <row r="432" spans="1:65" s="2" customFormat="1" ht="44.25" customHeight="1">
      <c r="A432" s="33"/>
      <c r="B432" s="34"/>
      <c r="C432" s="190" t="s">
        <v>774</v>
      </c>
      <c r="D432" s="190" t="s">
        <v>150</v>
      </c>
      <c r="E432" s="191" t="s">
        <v>732</v>
      </c>
      <c r="F432" s="192" t="s">
        <v>733</v>
      </c>
      <c r="G432" s="193" t="s">
        <v>178</v>
      </c>
      <c r="H432" s="194">
        <v>9.8000000000000007</v>
      </c>
      <c r="I432" s="195"/>
      <c r="J432" s="196">
        <f>ROUND(I432*H432,0)</f>
        <v>0</v>
      </c>
      <c r="K432" s="192" t="s">
        <v>154</v>
      </c>
      <c r="L432" s="38"/>
      <c r="M432" s="197" t="s">
        <v>1</v>
      </c>
      <c r="N432" s="198" t="s">
        <v>44</v>
      </c>
      <c r="O432" s="70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01" t="s">
        <v>155</v>
      </c>
      <c r="AT432" s="201" t="s">
        <v>150</v>
      </c>
      <c r="AU432" s="201" t="s">
        <v>88</v>
      </c>
      <c r="AY432" s="16" t="s">
        <v>148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6" t="s">
        <v>88</v>
      </c>
      <c r="BK432" s="202">
        <f>ROUND(I432*H432,0)</f>
        <v>0</v>
      </c>
      <c r="BL432" s="16" t="s">
        <v>155</v>
      </c>
      <c r="BM432" s="201" t="s">
        <v>1600</v>
      </c>
    </row>
    <row r="433" spans="1:65" s="13" customFormat="1">
      <c r="B433" s="203"/>
      <c r="C433" s="204"/>
      <c r="D433" s="205" t="s">
        <v>157</v>
      </c>
      <c r="E433" s="206" t="s">
        <v>1</v>
      </c>
      <c r="F433" s="207" t="s">
        <v>1601</v>
      </c>
      <c r="G433" s="204"/>
      <c r="H433" s="208">
        <v>9.8000000000000007</v>
      </c>
      <c r="I433" s="209"/>
      <c r="J433" s="204"/>
      <c r="K433" s="204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157</v>
      </c>
      <c r="AU433" s="214" t="s">
        <v>88</v>
      </c>
      <c r="AV433" s="13" t="s">
        <v>88</v>
      </c>
      <c r="AW433" s="13" t="s">
        <v>33</v>
      </c>
      <c r="AX433" s="13" t="s">
        <v>78</v>
      </c>
      <c r="AY433" s="214" t="s">
        <v>148</v>
      </c>
    </row>
    <row r="434" spans="1:65" s="12" customFormat="1" ht="22.95" customHeight="1">
      <c r="B434" s="174"/>
      <c r="C434" s="175"/>
      <c r="D434" s="176" t="s">
        <v>77</v>
      </c>
      <c r="E434" s="188" t="s">
        <v>736</v>
      </c>
      <c r="F434" s="188" t="s">
        <v>737</v>
      </c>
      <c r="G434" s="175"/>
      <c r="H434" s="175"/>
      <c r="I434" s="178"/>
      <c r="J434" s="189">
        <f>BK434</f>
        <v>0</v>
      </c>
      <c r="K434" s="175"/>
      <c r="L434" s="180"/>
      <c r="M434" s="181"/>
      <c r="N434" s="182"/>
      <c r="O434" s="182"/>
      <c r="P434" s="183">
        <f>P435</f>
        <v>0</v>
      </c>
      <c r="Q434" s="182"/>
      <c r="R434" s="183">
        <f>R435</f>
        <v>0</v>
      </c>
      <c r="S434" s="182"/>
      <c r="T434" s="184">
        <f>T435</f>
        <v>0</v>
      </c>
      <c r="AR434" s="185" t="s">
        <v>8</v>
      </c>
      <c r="AT434" s="186" t="s">
        <v>77</v>
      </c>
      <c r="AU434" s="186" t="s">
        <v>8</v>
      </c>
      <c r="AY434" s="185" t="s">
        <v>148</v>
      </c>
      <c r="BK434" s="187">
        <f>BK435</f>
        <v>0</v>
      </c>
    </row>
    <row r="435" spans="1:65" s="2" customFormat="1" ht="24.15" customHeight="1">
      <c r="A435" s="33"/>
      <c r="B435" s="34"/>
      <c r="C435" s="190" t="s">
        <v>780</v>
      </c>
      <c r="D435" s="190" t="s">
        <v>150</v>
      </c>
      <c r="E435" s="191" t="s">
        <v>1602</v>
      </c>
      <c r="F435" s="192" t="s">
        <v>1603</v>
      </c>
      <c r="G435" s="193" t="s">
        <v>178</v>
      </c>
      <c r="H435" s="194">
        <v>105.372</v>
      </c>
      <c r="I435" s="195"/>
      <c r="J435" s="196">
        <f>ROUND(I435*H435,0)</f>
        <v>0</v>
      </c>
      <c r="K435" s="192" t="s">
        <v>154</v>
      </c>
      <c r="L435" s="38"/>
      <c r="M435" s="197" t="s">
        <v>1</v>
      </c>
      <c r="N435" s="198" t="s">
        <v>44</v>
      </c>
      <c r="O435" s="70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201" t="s">
        <v>155</v>
      </c>
      <c r="AT435" s="201" t="s">
        <v>150</v>
      </c>
      <c r="AU435" s="201" t="s">
        <v>88</v>
      </c>
      <c r="AY435" s="16" t="s">
        <v>148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6" t="s">
        <v>88</v>
      </c>
      <c r="BK435" s="202">
        <f>ROUND(I435*H435,0)</f>
        <v>0</v>
      </c>
      <c r="BL435" s="16" t="s">
        <v>155</v>
      </c>
      <c r="BM435" s="201" t="s">
        <v>1604</v>
      </c>
    </row>
    <row r="436" spans="1:65" s="12" customFormat="1" ht="25.95" customHeight="1">
      <c r="B436" s="174"/>
      <c r="C436" s="175"/>
      <c r="D436" s="176" t="s">
        <v>77</v>
      </c>
      <c r="E436" s="177" t="s">
        <v>742</v>
      </c>
      <c r="F436" s="177" t="s">
        <v>743</v>
      </c>
      <c r="G436" s="175"/>
      <c r="H436" s="175"/>
      <c r="I436" s="178"/>
      <c r="J436" s="179">
        <f>BK436</f>
        <v>0</v>
      </c>
      <c r="K436" s="175"/>
      <c r="L436" s="180"/>
      <c r="M436" s="181"/>
      <c r="N436" s="182"/>
      <c r="O436" s="182"/>
      <c r="P436" s="183">
        <f>P437+P472+P478+P490+P541+P549+P584+P618+P633+P637</f>
        <v>0</v>
      </c>
      <c r="Q436" s="182"/>
      <c r="R436" s="183">
        <f>R437+R472+R478+R490+R541+R549+R584+R618+R633+R637</f>
        <v>13.189187779999997</v>
      </c>
      <c r="S436" s="182"/>
      <c r="T436" s="184">
        <f>T437+T472+T478+T490+T541+T549+T584+T618+T633+T637</f>
        <v>4.8755186999999998</v>
      </c>
      <c r="AR436" s="185" t="s">
        <v>88</v>
      </c>
      <c r="AT436" s="186" t="s">
        <v>77</v>
      </c>
      <c r="AU436" s="186" t="s">
        <v>78</v>
      </c>
      <c r="AY436" s="185" t="s">
        <v>148</v>
      </c>
      <c r="BK436" s="187">
        <f>BK437+BK472+BK478+BK490+BK541+BK549+BK584+BK618+BK633+BK637</f>
        <v>0</v>
      </c>
    </row>
    <row r="437" spans="1:65" s="12" customFormat="1" ht="22.95" customHeight="1">
      <c r="B437" s="174"/>
      <c r="C437" s="175"/>
      <c r="D437" s="176" t="s">
        <v>77</v>
      </c>
      <c r="E437" s="188" t="s">
        <v>744</v>
      </c>
      <c r="F437" s="188" t="s">
        <v>745</v>
      </c>
      <c r="G437" s="175"/>
      <c r="H437" s="175"/>
      <c r="I437" s="178"/>
      <c r="J437" s="189">
        <f>BK437</f>
        <v>0</v>
      </c>
      <c r="K437" s="175"/>
      <c r="L437" s="180"/>
      <c r="M437" s="181"/>
      <c r="N437" s="182"/>
      <c r="O437" s="182"/>
      <c r="P437" s="183">
        <f>SUM(P438:P471)</f>
        <v>0</v>
      </c>
      <c r="Q437" s="182"/>
      <c r="R437" s="183">
        <f>SUM(R438:R471)</f>
        <v>1.66431193</v>
      </c>
      <c r="S437" s="182"/>
      <c r="T437" s="184">
        <f>SUM(T438:T471)</f>
        <v>1.161778</v>
      </c>
      <c r="AR437" s="185" t="s">
        <v>88</v>
      </c>
      <c r="AT437" s="186" t="s">
        <v>77</v>
      </c>
      <c r="AU437" s="186" t="s">
        <v>8</v>
      </c>
      <c r="AY437" s="185" t="s">
        <v>148</v>
      </c>
      <c r="BK437" s="187">
        <f>SUM(BK438:BK471)</f>
        <v>0</v>
      </c>
    </row>
    <row r="438" spans="1:65" s="2" customFormat="1" ht="33" customHeight="1">
      <c r="A438" s="33"/>
      <c r="B438" s="34"/>
      <c r="C438" s="190" t="s">
        <v>784</v>
      </c>
      <c r="D438" s="190" t="s">
        <v>150</v>
      </c>
      <c r="E438" s="191" t="s">
        <v>747</v>
      </c>
      <c r="F438" s="192" t="s">
        <v>748</v>
      </c>
      <c r="G438" s="193" t="s">
        <v>153</v>
      </c>
      <c r="H438" s="194">
        <v>448.82299999999998</v>
      </c>
      <c r="I438" s="195"/>
      <c r="J438" s="196">
        <f>ROUND(I438*H438,0)</f>
        <v>0</v>
      </c>
      <c r="K438" s="192" t="s">
        <v>154</v>
      </c>
      <c r="L438" s="38"/>
      <c r="M438" s="197" t="s">
        <v>1</v>
      </c>
      <c r="N438" s="198" t="s">
        <v>44</v>
      </c>
      <c r="O438" s="70"/>
      <c r="P438" s="199">
        <f>O438*H438</f>
        <v>0</v>
      </c>
      <c r="Q438" s="199">
        <v>0</v>
      </c>
      <c r="R438" s="199">
        <f>Q438*H438</f>
        <v>0</v>
      </c>
      <c r="S438" s="199">
        <v>2E-3</v>
      </c>
      <c r="T438" s="200">
        <f>S438*H438</f>
        <v>0.89764599999999994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01" t="s">
        <v>226</v>
      </c>
      <c r="AT438" s="201" t="s">
        <v>150</v>
      </c>
      <c r="AU438" s="201" t="s">
        <v>88</v>
      </c>
      <c r="AY438" s="16" t="s">
        <v>148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6" t="s">
        <v>88</v>
      </c>
      <c r="BK438" s="202">
        <f>ROUND(I438*H438,0)</f>
        <v>0</v>
      </c>
      <c r="BL438" s="16" t="s">
        <v>226</v>
      </c>
      <c r="BM438" s="201" t="s">
        <v>1605</v>
      </c>
    </row>
    <row r="439" spans="1:65" s="13" customFormat="1">
      <c r="B439" s="203"/>
      <c r="C439" s="204"/>
      <c r="D439" s="205" t="s">
        <v>157</v>
      </c>
      <c r="E439" s="206" t="s">
        <v>1</v>
      </c>
      <c r="F439" s="207" t="s">
        <v>1606</v>
      </c>
      <c r="G439" s="204"/>
      <c r="H439" s="208">
        <v>448.82299999999998</v>
      </c>
      <c r="I439" s="209"/>
      <c r="J439" s="204"/>
      <c r="K439" s="204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157</v>
      </c>
      <c r="AU439" s="214" t="s">
        <v>88</v>
      </c>
      <c r="AV439" s="13" t="s">
        <v>88</v>
      </c>
      <c r="AW439" s="13" t="s">
        <v>33</v>
      </c>
      <c r="AX439" s="13" t="s">
        <v>78</v>
      </c>
      <c r="AY439" s="214" t="s">
        <v>148</v>
      </c>
    </row>
    <row r="440" spans="1:65" s="2" customFormat="1" ht="24.15" customHeight="1">
      <c r="A440" s="33"/>
      <c r="B440" s="34"/>
      <c r="C440" s="190" t="s">
        <v>791</v>
      </c>
      <c r="D440" s="190" t="s">
        <v>150</v>
      </c>
      <c r="E440" s="191" t="s">
        <v>752</v>
      </c>
      <c r="F440" s="192" t="s">
        <v>753</v>
      </c>
      <c r="G440" s="193" t="s">
        <v>153</v>
      </c>
      <c r="H440" s="194">
        <v>24.012</v>
      </c>
      <c r="I440" s="195"/>
      <c r="J440" s="196">
        <f>ROUND(I440*H440,0)</f>
        <v>0</v>
      </c>
      <c r="K440" s="192" t="s">
        <v>154</v>
      </c>
      <c r="L440" s="38"/>
      <c r="M440" s="197" t="s">
        <v>1</v>
      </c>
      <c r="N440" s="198" t="s">
        <v>44</v>
      </c>
      <c r="O440" s="70"/>
      <c r="P440" s="199">
        <f>O440*H440</f>
        <v>0</v>
      </c>
      <c r="Q440" s="199">
        <v>0</v>
      </c>
      <c r="R440" s="199">
        <f>Q440*H440</f>
        <v>0</v>
      </c>
      <c r="S440" s="199">
        <v>1.0999999999999999E-2</v>
      </c>
      <c r="T440" s="200">
        <f>S440*H440</f>
        <v>0.26413199999999998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01" t="s">
        <v>226</v>
      </c>
      <c r="AT440" s="201" t="s">
        <v>150</v>
      </c>
      <c r="AU440" s="201" t="s">
        <v>88</v>
      </c>
      <c r="AY440" s="16" t="s">
        <v>148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6" t="s">
        <v>88</v>
      </c>
      <c r="BK440" s="202">
        <f>ROUND(I440*H440,0)</f>
        <v>0</v>
      </c>
      <c r="BL440" s="16" t="s">
        <v>226</v>
      </c>
      <c r="BM440" s="201" t="s">
        <v>1607</v>
      </c>
    </row>
    <row r="441" spans="1:65" s="13" customFormat="1">
      <c r="B441" s="203"/>
      <c r="C441" s="204"/>
      <c r="D441" s="205" t="s">
        <v>157</v>
      </c>
      <c r="E441" s="206" t="s">
        <v>1</v>
      </c>
      <c r="F441" s="207" t="s">
        <v>755</v>
      </c>
      <c r="G441" s="204"/>
      <c r="H441" s="208">
        <v>17.16</v>
      </c>
      <c r="I441" s="209"/>
      <c r="J441" s="204"/>
      <c r="K441" s="204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157</v>
      </c>
      <c r="AU441" s="214" t="s">
        <v>88</v>
      </c>
      <c r="AV441" s="13" t="s">
        <v>88</v>
      </c>
      <c r="AW441" s="13" t="s">
        <v>33</v>
      </c>
      <c r="AX441" s="13" t="s">
        <v>78</v>
      </c>
      <c r="AY441" s="214" t="s">
        <v>148</v>
      </c>
    </row>
    <row r="442" spans="1:65" s="13" customFormat="1">
      <c r="B442" s="203"/>
      <c r="C442" s="204"/>
      <c r="D442" s="205" t="s">
        <v>157</v>
      </c>
      <c r="E442" s="206" t="s">
        <v>1</v>
      </c>
      <c r="F442" s="207" t="s">
        <v>756</v>
      </c>
      <c r="G442" s="204"/>
      <c r="H442" s="208">
        <v>6.8520000000000003</v>
      </c>
      <c r="I442" s="209"/>
      <c r="J442" s="204"/>
      <c r="K442" s="204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157</v>
      </c>
      <c r="AU442" s="214" t="s">
        <v>88</v>
      </c>
      <c r="AV442" s="13" t="s">
        <v>88</v>
      </c>
      <c r="AW442" s="13" t="s">
        <v>33</v>
      </c>
      <c r="AX442" s="13" t="s">
        <v>78</v>
      </c>
      <c r="AY442" s="214" t="s">
        <v>148</v>
      </c>
    </row>
    <row r="443" spans="1:65" s="2" customFormat="1" ht="37.950000000000003" customHeight="1">
      <c r="A443" s="33"/>
      <c r="B443" s="34"/>
      <c r="C443" s="190" t="s">
        <v>796</v>
      </c>
      <c r="D443" s="190" t="s">
        <v>150</v>
      </c>
      <c r="E443" s="191" t="s">
        <v>758</v>
      </c>
      <c r="F443" s="192" t="s">
        <v>759</v>
      </c>
      <c r="G443" s="193" t="s">
        <v>199</v>
      </c>
      <c r="H443" s="194">
        <v>104.44</v>
      </c>
      <c r="I443" s="195"/>
      <c r="J443" s="196">
        <f>ROUND(I443*H443,0)</f>
        <v>0</v>
      </c>
      <c r="K443" s="192" t="s">
        <v>154</v>
      </c>
      <c r="L443" s="38"/>
      <c r="M443" s="197" t="s">
        <v>1</v>
      </c>
      <c r="N443" s="198" t="s">
        <v>44</v>
      </c>
      <c r="O443" s="70"/>
      <c r="P443" s="199">
        <f>O443*H443</f>
        <v>0</v>
      </c>
      <c r="Q443" s="199">
        <v>5.9999999999999995E-4</v>
      </c>
      <c r="R443" s="199">
        <f>Q443*H443</f>
        <v>6.2663999999999997E-2</v>
      </c>
      <c r="S443" s="199">
        <v>0</v>
      </c>
      <c r="T443" s="200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01" t="s">
        <v>226</v>
      </c>
      <c r="AT443" s="201" t="s">
        <v>150</v>
      </c>
      <c r="AU443" s="201" t="s">
        <v>88</v>
      </c>
      <c r="AY443" s="16" t="s">
        <v>148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6" t="s">
        <v>88</v>
      </c>
      <c r="BK443" s="202">
        <f>ROUND(I443*H443,0)</f>
        <v>0</v>
      </c>
      <c r="BL443" s="16" t="s">
        <v>226</v>
      </c>
      <c r="BM443" s="201" t="s">
        <v>1608</v>
      </c>
    </row>
    <row r="444" spans="1:65" s="13" customFormat="1">
      <c r="B444" s="203"/>
      <c r="C444" s="204"/>
      <c r="D444" s="205" t="s">
        <v>157</v>
      </c>
      <c r="E444" s="206" t="s">
        <v>1</v>
      </c>
      <c r="F444" s="207" t="s">
        <v>761</v>
      </c>
      <c r="G444" s="204"/>
      <c r="H444" s="208">
        <v>32</v>
      </c>
      <c r="I444" s="209"/>
      <c r="J444" s="204"/>
      <c r="K444" s="204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157</v>
      </c>
      <c r="AU444" s="214" t="s">
        <v>88</v>
      </c>
      <c r="AV444" s="13" t="s">
        <v>88</v>
      </c>
      <c r="AW444" s="13" t="s">
        <v>33</v>
      </c>
      <c r="AX444" s="13" t="s">
        <v>78</v>
      </c>
      <c r="AY444" s="214" t="s">
        <v>148</v>
      </c>
    </row>
    <row r="445" spans="1:65" s="13" customFormat="1">
      <c r="B445" s="203"/>
      <c r="C445" s="204"/>
      <c r="D445" s="205" t="s">
        <v>157</v>
      </c>
      <c r="E445" s="206" t="s">
        <v>1</v>
      </c>
      <c r="F445" s="207" t="s">
        <v>1609</v>
      </c>
      <c r="G445" s="204"/>
      <c r="H445" s="208">
        <v>49.6</v>
      </c>
      <c r="I445" s="209"/>
      <c r="J445" s="204"/>
      <c r="K445" s="204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157</v>
      </c>
      <c r="AU445" s="214" t="s">
        <v>88</v>
      </c>
      <c r="AV445" s="13" t="s">
        <v>88</v>
      </c>
      <c r="AW445" s="13" t="s">
        <v>33</v>
      </c>
      <c r="AX445" s="13" t="s">
        <v>78</v>
      </c>
      <c r="AY445" s="214" t="s">
        <v>148</v>
      </c>
    </row>
    <row r="446" spans="1:65" s="13" customFormat="1">
      <c r="B446" s="203"/>
      <c r="C446" s="204"/>
      <c r="D446" s="205" t="s">
        <v>157</v>
      </c>
      <c r="E446" s="206" t="s">
        <v>1</v>
      </c>
      <c r="F446" s="207" t="s">
        <v>763</v>
      </c>
      <c r="G446" s="204"/>
      <c r="H446" s="208">
        <v>22.84</v>
      </c>
      <c r="I446" s="209"/>
      <c r="J446" s="204"/>
      <c r="K446" s="204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157</v>
      </c>
      <c r="AU446" s="214" t="s">
        <v>88</v>
      </c>
      <c r="AV446" s="13" t="s">
        <v>88</v>
      </c>
      <c r="AW446" s="13" t="s">
        <v>33</v>
      </c>
      <c r="AX446" s="13" t="s">
        <v>78</v>
      </c>
      <c r="AY446" s="214" t="s">
        <v>148</v>
      </c>
    </row>
    <row r="447" spans="1:65" s="2" customFormat="1" ht="37.950000000000003" customHeight="1">
      <c r="A447" s="33"/>
      <c r="B447" s="34"/>
      <c r="C447" s="190" t="s">
        <v>801</v>
      </c>
      <c r="D447" s="190" t="s">
        <v>150</v>
      </c>
      <c r="E447" s="191" t="s">
        <v>765</v>
      </c>
      <c r="F447" s="192" t="s">
        <v>766</v>
      </c>
      <c r="G447" s="193" t="s">
        <v>199</v>
      </c>
      <c r="H447" s="194">
        <v>60.64</v>
      </c>
      <c r="I447" s="195"/>
      <c r="J447" s="196">
        <f>ROUND(I447*H447,0)</f>
        <v>0</v>
      </c>
      <c r="K447" s="192" t="s">
        <v>154</v>
      </c>
      <c r="L447" s="38"/>
      <c r="M447" s="197" t="s">
        <v>1</v>
      </c>
      <c r="N447" s="198" t="s">
        <v>44</v>
      </c>
      <c r="O447" s="70"/>
      <c r="P447" s="199">
        <f>O447*H447</f>
        <v>0</v>
      </c>
      <c r="Q447" s="199">
        <v>5.9999999999999995E-4</v>
      </c>
      <c r="R447" s="199">
        <f>Q447*H447</f>
        <v>3.6384E-2</v>
      </c>
      <c r="S447" s="199">
        <v>0</v>
      </c>
      <c r="T447" s="200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201" t="s">
        <v>226</v>
      </c>
      <c r="AT447" s="201" t="s">
        <v>150</v>
      </c>
      <c r="AU447" s="201" t="s">
        <v>88</v>
      </c>
      <c r="AY447" s="16" t="s">
        <v>148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6" t="s">
        <v>88</v>
      </c>
      <c r="BK447" s="202">
        <f>ROUND(I447*H447,0)</f>
        <v>0</v>
      </c>
      <c r="BL447" s="16" t="s">
        <v>226</v>
      </c>
      <c r="BM447" s="201" t="s">
        <v>1610</v>
      </c>
    </row>
    <row r="448" spans="1:65" s="13" customFormat="1">
      <c r="B448" s="203"/>
      <c r="C448" s="204"/>
      <c r="D448" s="205" t="s">
        <v>157</v>
      </c>
      <c r="E448" s="206" t="s">
        <v>1</v>
      </c>
      <c r="F448" s="207" t="s">
        <v>768</v>
      </c>
      <c r="G448" s="204"/>
      <c r="H448" s="208">
        <v>11.04</v>
      </c>
      <c r="I448" s="209"/>
      <c r="J448" s="204"/>
      <c r="K448" s="204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157</v>
      </c>
      <c r="AU448" s="214" t="s">
        <v>88</v>
      </c>
      <c r="AV448" s="13" t="s">
        <v>88</v>
      </c>
      <c r="AW448" s="13" t="s">
        <v>33</v>
      </c>
      <c r="AX448" s="13" t="s">
        <v>78</v>
      </c>
      <c r="AY448" s="214" t="s">
        <v>148</v>
      </c>
    </row>
    <row r="449" spans="1:65" s="13" customFormat="1">
      <c r="B449" s="203"/>
      <c r="C449" s="204"/>
      <c r="D449" s="205" t="s">
        <v>157</v>
      </c>
      <c r="E449" s="206" t="s">
        <v>1</v>
      </c>
      <c r="F449" s="207" t="s">
        <v>1609</v>
      </c>
      <c r="G449" s="204"/>
      <c r="H449" s="208">
        <v>49.6</v>
      </c>
      <c r="I449" s="209"/>
      <c r="J449" s="204"/>
      <c r="K449" s="204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157</v>
      </c>
      <c r="AU449" s="214" t="s">
        <v>88</v>
      </c>
      <c r="AV449" s="13" t="s">
        <v>88</v>
      </c>
      <c r="AW449" s="13" t="s">
        <v>33</v>
      </c>
      <c r="AX449" s="13" t="s">
        <v>78</v>
      </c>
      <c r="AY449" s="214" t="s">
        <v>148</v>
      </c>
    </row>
    <row r="450" spans="1:65" s="2" customFormat="1" ht="37.950000000000003" customHeight="1">
      <c r="A450" s="33"/>
      <c r="B450" s="34"/>
      <c r="C450" s="190" t="s">
        <v>805</v>
      </c>
      <c r="D450" s="190" t="s">
        <v>150</v>
      </c>
      <c r="E450" s="191" t="s">
        <v>770</v>
      </c>
      <c r="F450" s="192" t="s">
        <v>771</v>
      </c>
      <c r="G450" s="193" t="s">
        <v>199</v>
      </c>
      <c r="H450" s="194">
        <v>43.8</v>
      </c>
      <c r="I450" s="195"/>
      <c r="J450" s="196">
        <f>ROUND(I450*H450,0)</f>
        <v>0</v>
      </c>
      <c r="K450" s="192" t="s">
        <v>154</v>
      </c>
      <c r="L450" s="38"/>
      <c r="M450" s="197" t="s">
        <v>1</v>
      </c>
      <c r="N450" s="198" t="s">
        <v>44</v>
      </c>
      <c r="O450" s="70"/>
      <c r="P450" s="199">
        <f>O450*H450</f>
        <v>0</v>
      </c>
      <c r="Q450" s="199">
        <v>4.2999999999999999E-4</v>
      </c>
      <c r="R450" s="199">
        <f>Q450*H450</f>
        <v>1.8834E-2</v>
      </c>
      <c r="S450" s="199">
        <v>0</v>
      </c>
      <c r="T450" s="200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01" t="s">
        <v>226</v>
      </c>
      <c r="AT450" s="201" t="s">
        <v>150</v>
      </c>
      <c r="AU450" s="201" t="s">
        <v>88</v>
      </c>
      <c r="AY450" s="16" t="s">
        <v>148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6" t="s">
        <v>88</v>
      </c>
      <c r="BK450" s="202">
        <f>ROUND(I450*H450,0)</f>
        <v>0</v>
      </c>
      <c r="BL450" s="16" t="s">
        <v>226</v>
      </c>
      <c r="BM450" s="201" t="s">
        <v>1611</v>
      </c>
    </row>
    <row r="451" spans="1:65" s="13" customFormat="1">
      <c r="B451" s="203"/>
      <c r="C451" s="204"/>
      <c r="D451" s="205" t="s">
        <v>157</v>
      </c>
      <c r="E451" s="206" t="s">
        <v>1</v>
      </c>
      <c r="F451" s="207" t="s">
        <v>761</v>
      </c>
      <c r="G451" s="204"/>
      <c r="H451" s="208">
        <v>32</v>
      </c>
      <c r="I451" s="209"/>
      <c r="J451" s="204"/>
      <c r="K451" s="204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157</v>
      </c>
      <c r="AU451" s="214" t="s">
        <v>88</v>
      </c>
      <c r="AV451" s="13" t="s">
        <v>88</v>
      </c>
      <c r="AW451" s="13" t="s">
        <v>33</v>
      </c>
      <c r="AX451" s="13" t="s">
        <v>78</v>
      </c>
      <c r="AY451" s="214" t="s">
        <v>148</v>
      </c>
    </row>
    <row r="452" spans="1:65" s="13" customFormat="1">
      <c r="B452" s="203"/>
      <c r="C452" s="204"/>
      <c r="D452" s="205" t="s">
        <v>157</v>
      </c>
      <c r="E452" s="206" t="s">
        <v>1</v>
      </c>
      <c r="F452" s="207" t="s">
        <v>773</v>
      </c>
      <c r="G452" s="204"/>
      <c r="H452" s="208">
        <v>11.8</v>
      </c>
      <c r="I452" s="209"/>
      <c r="J452" s="204"/>
      <c r="K452" s="204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157</v>
      </c>
      <c r="AU452" s="214" t="s">
        <v>88</v>
      </c>
      <c r="AV452" s="13" t="s">
        <v>88</v>
      </c>
      <c r="AW452" s="13" t="s">
        <v>33</v>
      </c>
      <c r="AX452" s="13" t="s">
        <v>78</v>
      </c>
      <c r="AY452" s="214" t="s">
        <v>148</v>
      </c>
    </row>
    <row r="453" spans="1:65" s="2" customFormat="1" ht="33" customHeight="1">
      <c r="A453" s="33"/>
      <c r="B453" s="34"/>
      <c r="C453" s="190" t="s">
        <v>811</v>
      </c>
      <c r="D453" s="190" t="s">
        <v>150</v>
      </c>
      <c r="E453" s="191" t="s">
        <v>775</v>
      </c>
      <c r="F453" s="192" t="s">
        <v>776</v>
      </c>
      <c r="G453" s="193" t="s">
        <v>199</v>
      </c>
      <c r="H453" s="194">
        <v>98.81</v>
      </c>
      <c r="I453" s="195"/>
      <c r="J453" s="196">
        <f>ROUND(I453*H453,0)</f>
        <v>0</v>
      </c>
      <c r="K453" s="192" t="s">
        <v>154</v>
      </c>
      <c r="L453" s="38"/>
      <c r="M453" s="197" t="s">
        <v>1</v>
      </c>
      <c r="N453" s="198" t="s">
        <v>44</v>
      </c>
      <c r="O453" s="70"/>
      <c r="P453" s="199">
        <f>O453*H453</f>
        <v>0</v>
      </c>
      <c r="Q453" s="199">
        <v>1.6199999999999999E-3</v>
      </c>
      <c r="R453" s="199">
        <f>Q453*H453</f>
        <v>0.1600722</v>
      </c>
      <c r="S453" s="199">
        <v>0</v>
      </c>
      <c r="T453" s="200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01" t="s">
        <v>226</v>
      </c>
      <c r="AT453" s="201" t="s">
        <v>150</v>
      </c>
      <c r="AU453" s="201" t="s">
        <v>88</v>
      </c>
      <c r="AY453" s="16" t="s">
        <v>148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6" t="s">
        <v>88</v>
      </c>
      <c r="BK453" s="202">
        <f>ROUND(I453*H453,0)</f>
        <v>0</v>
      </c>
      <c r="BL453" s="16" t="s">
        <v>226</v>
      </c>
      <c r="BM453" s="201" t="s">
        <v>1612</v>
      </c>
    </row>
    <row r="454" spans="1:65" s="13" customFormat="1">
      <c r="B454" s="203"/>
      <c r="C454" s="204"/>
      <c r="D454" s="205" t="s">
        <v>157</v>
      </c>
      <c r="E454" s="206" t="s">
        <v>1</v>
      </c>
      <c r="F454" s="207" t="s">
        <v>1613</v>
      </c>
      <c r="G454" s="204"/>
      <c r="H454" s="208">
        <v>85.77</v>
      </c>
      <c r="I454" s="209"/>
      <c r="J454" s="204"/>
      <c r="K454" s="204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157</v>
      </c>
      <c r="AU454" s="214" t="s">
        <v>88</v>
      </c>
      <c r="AV454" s="13" t="s">
        <v>88</v>
      </c>
      <c r="AW454" s="13" t="s">
        <v>33</v>
      </c>
      <c r="AX454" s="13" t="s">
        <v>78</v>
      </c>
      <c r="AY454" s="214" t="s">
        <v>148</v>
      </c>
    </row>
    <row r="455" spans="1:65" s="13" customFormat="1">
      <c r="B455" s="203"/>
      <c r="C455" s="204"/>
      <c r="D455" s="205" t="s">
        <v>157</v>
      </c>
      <c r="E455" s="206" t="s">
        <v>1</v>
      </c>
      <c r="F455" s="207" t="s">
        <v>779</v>
      </c>
      <c r="G455" s="204"/>
      <c r="H455" s="208">
        <v>13.04</v>
      </c>
      <c r="I455" s="209"/>
      <c r="J455" s="204"/>
      <c r="K455" s="204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157</v>
      </c>
      <c r="AU455" s="214" t="s">
        <v>88</v>
      </c>
      <c r="AV455" s="13" t="s">
        <v>88</v>
      </c>
      <c r="AW455" s="13" t="s">
        <v>33</v>
      </c>
      <c r="AX455" s="13" t="s">
        <v>78</v>
      </c>
      <c r="AY455" s="214" t="s">
        <v>148</v>
      </c>
    </row>
    <row r="456" spans="1:65" s="2" customFormat="1" ht="33" customHeight="1">
      <c r="A456" s="33"/>
      <c r="B456" s="34"/>
      <c r="C456" s="190" t="s">
        <v>815</v>
      </c>
      <c r="D456" s="190" t="s">
        <v>150</v>
      </c>
      <c r="E456" s="191" t="s">
        <v>1614</v>
      </c>
      <c r="F456" s="192" t="s">
        <v>1615</v>
      </c>
      <c r="G456" s="193" t="s">
        <v>199</v>
      </c>
      <c r="H456" s="194">
        <v>19.73</v>
      </c>
      <c r="I456" s="195"/>
      <c r="J456" s="196">
        <f>ROUND(I456*H456,0)</f>
        <v>0</v>
      </c>
      <c r="K456" s="192" t="s">
        <v>154</v>
      </c>
      <c r="L456" s="38"/>
      <c r="M456" s="197" t="s">
        <v>1</v>
      </c>
      <c r="N456" s="198" t="s">
        <v>44</v>
      </c>
      <c r="O456" s="70"/>
      <c r="P456" s="199">
        <f>O456*H456</f>
        <v>0</v>
      </c>
      <c r="Q456" s="199">
        <v>1.6199999999999999E-3</v>
      </c>
      <c r="R456" s="199">
        <f>Q456*H456</f>
        <v>3.1962600000000001E-2</v>
      </c>
      <c r="S456" s="199">
        <v>0</v>
      </c>
      <c r="T456" s="200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01" t="s">
        <v>226</v>
      </c>
      <c r="AT456" s="201" t="s">
        <v>150</v>
      </c>
      <c r="AU456" s="201" t="s">
        <v>88</v>
      </c>
      <c r="AY456" s="16" t="s">
        <v>148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6" t="s">
        <v>88</v>
      </c>
      <c r="BK456" s="202">
        <f>ROUND(I456*H456,0)</f>
        <v>0</v>
      </c>
      <c r="BL456" s="16" t="s">
        <v>226</v>
      </c>
      <c r="BM456" s="201" t="s">
        <v>1616</v>
      </c>
    </row>
    <row r="457" spans="1:65" s="13" customFormat="1">
      <c r="B457" s="203"/>
      <c r="C457" s="204"/>
      <c r="D457" s="205" t="s">
        <v>157</v>
      </c>
      <c r="E457" s="206" t="s">
        <v>1</v>
      </c>
      <c r="F457" s="207" t="s">
        <v>1617</v>
      </c>
      <c r="G457" s="204"/>
      <c r="H457" s="208">
        <v>19.73</v>
      </c>
      <c r="I457" s="209"/>
      <c r="J457" s="204"/>
      <c r="K457" s="204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157</v>
      </c>
      <c r="AU457" s="214" t="s">
        <v>88</v>
      </c>
      <c r="AV457" s="13" t="s">
        <v>88</v>
      </c>
      <c r="AW457" s="13" t="s">
        <v>33</v>
      </c>
      <c r="AX457" s="13" t="s">
        <v>78</v>
      </c>
      <c r="AY457" s="214" t="s">
        <v>148</v>
      </c>
    </row>
    <row r="458" spans="1:65" s="2" customFormat="1" ht="33" customHeight="1">
      <c r="A458" s="33"/>
      <c r="B458" s="34"/>
      <c r="C458" s="190" t="s">
        <v>820</v>
      </c>
      <c r="D458" s="190" t="s">
        <v>150</v>
      </c>
      <c r="E458" s="191" t="s">
        <v>781</v>
      </c>
      <c r="F458" s="192" t="s">
        <v>782</v>
      </c>
      <c r="G458" s="193" t="s">
        <v>153</v>
      </c>
      <c r="H458" s="194">
        <v>24.012</v>
      </c>
      <c r="I458" s="195"/>
      <c r="J458" s="196">
        <f>ROUND(I458*H458,0)</f>
        <v>0</v>
      </c>
      <c r="K458" s="192" t="s">
        <v>154</v>
      </c>
      <c r="L458" s="38"/>
      <c r="M458" s="197" t="s">
        <v>1</v>
      </c>
      <c r="N458" s="198" t="s">
        <v>44</v>
      </c>
      <c r="O458" s="70"/>
      <c r="P458" s="199">
        <f>O458*H458</f>
        <v>0</v>
      </c>
      <c r="Q458" s="199">
        <v>1.8000000000000001E-4</v>
      </c>
      <c r="R458" s="199">
        <f>Q458*H458</f>
        <v>4.3221600000000002E-3</v>
      </c>
      <c r="S458" s="199">
        <v>0</v>
      </c>
      <c r="T458" s="200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01" t="s">
        <v>226</v>
      </c>
      <c r="AT458" s="201" t="s">
        <v>150</v>
      </c>
      <c r="AU458" s="201" t="s">
        <v>88</v>
      </c>
      <c r="AY458" s="16" t="s">
        <v>148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6" t="s">
        <v>88</v>
      </c>
      <c r="BK458" s="202">
        <f>ROUND(I458*H458,0)</f>
        <v>0</v>
      </c>
      <c r="BL458" s="16" t="s">
        <v>226</v>
      </c>
      <c r="BM458" s="201" t="s">
        <v>1618</v>
      </c>
    </row>
    <row r="459" spans="1:65" s="13" customFormat="1">
      <c r="B459" s="203"/>
      <c r="C459" s="204"/>
      <c r="D459" s="205" t="s">
        <v>157</v>
      </c>
      <c r="E459" s="206" t="s">
        <v>1</v>
      </c>
      <c r="F459" s="207" t="s">
        <v>755</v>
      </c>
      <c r="G459" s="204"/>
      <c r="H459" s="208">
        <v>17.16</v>
      </c>
      <c r="I459" s="209"/>
      <c r="J459" s="204"/>
      <c r="K459" s="204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157</v>
      </c>
      <c r="AU459" s="214" t="s">
        <v>88</v>
      </c>
      <c r="AV459" s="13" t="s">
        <v>88</v>
      </c>
      <c r="AW459" s="13" t="s">
        <v>33</v>
      </c>
      <c r="AX459" s="13" t="s">
        <v>78</v>
      </c>
      <c r="AY459" s="214" t="s">
        <v>148</v>
      </c>
    </row>
    <row r="460" spans="1:65" s="13" customFormat="1">
      <c r="B460" s="203"/>
      <c r="C460" s="204"/>
      <c r="D460" s="205" t="s">
        <v>157</v>
      </c>
      <c r="E460" s="206" t="s">
        <v>1</v>
      </c>
      <c r="F460" s="207" t="s">
        <v>756</v>
      </c>
      <c r="G460" s="204"/>
      <c r="H460" s="208">
        <v>6.8520000000000003</v>
      </c>
      <c r="I460" s="209"/>
      <c r="J460" s="204"/>
      <c r="K460" s="204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157</v>
      </c>
      <c r="AU460" s="214" t="s">
        <v>88</v>
      </c>
      <c r="AV460" s="13" t="s">
        <v>88</v>
      </c>
      <c r="AW460" s="13" t="s">
        <v>33</v>
      </c>
      <c r="AX460" s="13" t="s">
        <v>78</v>
      </c>
      <c r="AY460" s="214" t="s">
        <v>148</v>
      </c>
    </row>
    <row r="461" spans="1:65" s="2" customFormat="1" ht="33" customHeight="1">
      <c r="A461" s="33"/>
      <c r="B461" s="34"/>
      <c r="C461" s="190" t="s">
        <v>826</v>
      </c>
      <c r="D461" s="190" t="s">
        <v>150</v>
      </c>
      <c r="E461" s="191" t="s">
        <v>785</v>
      </c>
      <c r="F461" s="192" t="s">
        <v>786</v>
      </c>
      <c r="G461" s="193" t="s">
        <v>153</v>
      </c>
      <c r="H461" s="194">
        <v>448.82299999999998</v>
      </c>
      <c r="I461" s="195"/>
      <c r="J461" s="196">
        <f>ROUND(I461*H461,0)</f>
        <v>0</v>
      </c>
      <c r="K461" s="192" t="s">
        <v>154</v>
      </c>
      <c r="L461" s="38"/>
      <c r="M461" s="197" t="s">
        <v>1</v>
      </c>
      <c r="N461" s="198" t="s">
        <v>44</v>
      </c>
      <c r="O461" s="70"/>
      <c r="P461" s="199">
        <f>O461*H461</f>
        <v>0</v>
      </c>
      <c r="Q461" s="199">
        <v>2.9E-4</v>
      </c>
      <c r="R461" s="199">
        <f>Q461*H461</f>
        <v>0.13015867</v>
      </c>
      <c r="S461" s="199">
        <v>0</v>
      </c>
      <c r="T461" s="200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01" t="s">
        <v>226</v>
      </c>
      <c r="AT461" s="201" t="s">
        <v>150</v>
      </c>
      <c r="AU461" s="201" t="s">
        <v>88</v>
      </c>
      <c r="AY461" s="16" t="s">
        <v>148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6" t="s">
        <v>88</v>
      </c>
      <c r="BK461" s="202">
        <f>ROUND(I461*H461,0)</f>
        <v>0</v>
      </c>
      <c r="BL461" s="16" t="s">
        <v>226</v>
      </c>
      <c r="BM461" s="201" t="s">
        <v>1619</v>
      </c>
    </row>
    <row r="462" spans="1:65" s="13" customFormat="1">
      <c r="B462" s="203"/>
      <c r="C462" s="204"/>
      <c r="D462" s="205" t="s">
        <v>157</v>
      </c>
      <c r="E462" s="206" t="s">
        <v>1</v>
      </c>
      <c r="F462" s="207" t="s">
        <v>1620</v>
      </c>
      <c r="G462" s="204"/>
      <c r="H462" s="208">
        <v>408.02300000000002</v>
      </c>
      <c r="I462" s="209"/>
      <c r="J462" s="204"/>
      <c r="K462" s="204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157</v>
      </c>
      <c r="AU462" s="214" t="s">
        <v>88</v>
      </c>
      <c r="AV462" s="13" t="s">
        <v>88</v>
      </c>
      <c r="AW462" s="13" t="s">
        <v>33</v>
      </c>
      <c r="AX462" s="13" t="s">
        <v>78</v>
      </c>
      <c r="AY462" s="214" t="s">
        <v>148</v>
      </c>
    </row>
    <row r="463" spans="1:65" s="13" customFormat="1">
      <c r="B463" s="203"/>
      <c r="C463" s="204"/>
      <c r="D463" s="205" t="s">
        <v>157</v>
      </c>
      <c r="E463" s="206" t="s">
        <v>1</v>
      </c>
      <c r="F463" s="207" t="s">
        <v>789</v>
      </c>
      <c r="G463" s="204"/>
      <c r="H463" s="208">
        <v>16</v>
      </c>
      <c r="I463" s="209"/>
      <c r="J463" s="204"/>
      <c r="K463" s="204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157</v>
      </c>
      <c r="AU463" s="214" t="s">
        <v>88</v>
      </c>
      <c r="AV463" s="13" t="s">
        <v>88</v>
      </c>
      <c r="AW463" s="13" t="s">
        <v>33</v>
      </c>
      <c r="AX463" s="13" t="s">
        <v>78</v>
      </c>
      <c r="AY463" s="214" t="s">
        <v>148</v>
      </c>
    </row>
    <row r="464" spans="1:65" s="13" customFormat="1">
      <c r="B464" s="203"/>
      <c r="C464" s="204"/>
      <c r="D464" s="205" t="s">
        <v>157</v>
      </c>
      <c r="E464" s="206" t="s">
        <v>1</v>
      </c>
      <c r="F464" s="207" t="s">
        <v>1621</v>
      </c>
      <c r="G464" s="204"/>
      <c r="H464" s="208">
        <v>24.8</v>
      </c>
      <c r="I464" s="209"/>
      <c r="J464" s="204"/>
      <c r="K464" s="204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157</v>
      </c>
      <c r="AU464" s="214" t="s">
        <v>88</v>
      </c>
      <c r="AV464" s="13" t="s">
        <v>88</v>
      </c>
      <c r="AW464" s="13" t="s">
        <v>33</v>
      </c>
      <c r="AX464" s="13" t="s">
        <v>78</v>
      </c>
      <c r="AY464" s="214" t="s">
        <v>148</v>
      </c>
    </row>
    <row r="465" spans="1:65" s="2" customFormat="1" ht="24.15" customHeight="1">
      <c r="A465" s="33"/>
      <c r="B465" s="34"/>
      <c r="C465" s="215" t="s">
        <v>833</v>
      </c>
      <c r="D465" s="215" t="s">
        <v>262</v>
      </c>
      <c r="E465" s="216" t="s">
        <v>792</v>
      </c>
      <c r="F465" s="217" t="s">
        <v>793</v>
      </c>
      <c r="G465" s="218" t="s">
        <v>153</v>
      </c>
      <c r="H465" s="219">
        <v>567.40200000000004</v>
      </c>
      <c r="I465" s="220"/>
      <c r="J465" s="221">
        <f>ROUND(I465*H465,0)</f>
        <v>0</v>
      </c>
      <c r="K465" s="217" t="s">
        <v>154</v>
      </c>
      <c r="L465" s="222"/>
      <c r="M465" s="223" t="s">
        <v>1</v>
      </c>
      <c r="N465" s="224" t="s">
        <v>44</v>
      </c>
      <c r="O465" s="70"/>
      <c r="P465" s="199">
        <f>O465*H465</f>
        <v>0</v>
      </c>
      <c r="Q465" s="199">
        <v>1.9E-3</v>
      </c>
      <c r="R465" s="199">
        <f>Q465*H465</f>
        <v>1.0780638</v>
      </c>
      <c r="S465" s="199">
        <v>0</v>
      </c>
      <c r="T465" s="200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01" t="s">
        <v>307</v>
      </c>
      <c r="AT465" s="201" t="s">
        <v>262</v>
      </c>
      <c r="AU465" s="201" t="s">
        <v>88</v>
      </c>
      <c r="AY465" s="16" t="s">
        <v>148</v>
      </c>
      <c r="BE465" s="202">
        <f>IF(N465="základní",J465,0)</f>
        <v>0</v>
      </c>
      <c r="BF465" s="202">
        <f>IF(N465="snížená",J465,0)</f>
        <v>0</v>
      </c>
      <c r="BG465" s="202">
        <f>IF(N465="zákl. přenesená",J465,0)</f>
        <v>0</v>
      </c>
      <c r="BH465" s="202">
        <f>IF(N465="sníž. přenesená",J465,0)</f>
        <v>0</v>
      </c>
      <c r="BI465" s="202">
        <f>IF(N465="nulová",J465,0)</f>
        <v>0</v>
      </c>
      <c r="BJ465" s="16" t="s">
        <v>88</v>
      </c>
      <c r="BK465" s="202">
        <f>ROUND(I465*H465,0)</f>
        <v>0</v>
      </c>
      <c r="BL465" s="16" t="s">
        <v>226</v>
      </c>
      <c r="BM465" s="201" t="s">
        <v>1622</v>
      </c>
    </row>
    <row r="466" spans="1:65" s="13" customFormat="1">
      <c r="B466" s="203"/>
      <c r="C466" s="204"/>
      <c r="D466" s="205" t="s">
        <v>157</v>
      </c>
      <c r="E466" s="206" t="s">
        <v>1</v>
      </c>
      <c r="F466" s="207" t="s">
        <v>1623</v>
      </c>
      <c r="G466" s="204"/>
      <c r="H466" s="208">
        <v>567.40200000000004</v>
      </c>
      <c r="I466" s="209"/>
      <c r="J466" s="204"/>
      <c r="K466" s="204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157</v>
      </c>
      <c r="AU466" s="214" t="s">
        <v>88</v>
      </c>
      <c r="AV466" s="13" t="s">
        <v>88</v>
      </c>
      <c r="AW466" s="13" t="s">
        <v>33</v>
      </c>
      <c r="AX466" s="13" t="s">
        <v>78</v>
      </c>
      <c r="AY466" s="214" t="s">
        <v>148</v>
      </c>
    </row>
    <row r="467" spans="1:65" s="2" customFormat="1" ht="24.15" customHeight="1">
      <c r="A467" s="33"/>
      <c r="B467" s="34"/>
      <c r="C467" s="190" t="s">
        <v>838</v>
      </c>
      <c r="D467" s="190" t="s">
        <v>150</v>
      </c>
      <c r="E467" s="191" t="s">
        <v>797</v>
      </c>
      <c r="F467" s="192" t="s">
        <v>798</v>
      </c>
      <c r="G467" s="193" t="s">
        <v>153</v>
      </c>
      <c r="H467" s="194">
        <v>472.83499999999998</v>
      </c>
      <c r="I467" s="195"/>
      <c r="J467" s="196">
        <f>ROUND(I467*H467,0)</f>
        <v>0</v>
      </c>
      <c r="K467" s="192" t="s">
        <v>154</v>
      </c>
      <c r="L467" s="38"/>
      <c r="M467" s="197" t="s">
        <v>1</v>
      </c>
      <c r="N467" s="198" t="s">
        <v>44</v>
      </c>
      <c r="O467" s="70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201" t="s">
        <v>226</v>
      </c>
      <c r="AT467" s="201" t="s">
        <v>150</v>
      </c>
      <c r="AU467" s="201" t="s">
        <v>88</v>
      </c>
      <c r="AY467" s="16" t="s">
        <v>148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6" t="s">
        <v>88</v>
      </c>
      <c r="BK467" s="202">
        <f>ROUND(I467*H467,0)</f>
        <v>0</v>
      </c>
      <c r="BL467" s="16" t="s">
        <v>226</v>
      </c>
      <c r="BM467" s="201" t="s">
        <v>1624</v>
      </c>
    </row>
    <row r="468" spans="1:65" s="13" customFormat="1">
      <c r="B468" s="203"/>
      <c r="C468" s="204"/>
      <c r="D468" s="205" t="s">
        <v>157</v>
      </c>
      <c r="E468" s="206" t="s">
        <v>1</v>
      </c>
      <c r="F468" s="207" t="s">
        <v>1625</v>
      </c>
      <c r="G468" s="204"/>
      <c r="H468" s="208">
        <v>472.83499999999998</v>
      </c>
      <c r="I468" s="209"/>
      <c r="J468" s="204"/>
      <c r="K468" s="204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157</v>
      </c>
      <c r="AU468" s="214" t="s">
        <v>88</v>
      </c>
      <c r="AV468" s="13" t="s">
        <v>88</v>
      </c>
      <c r="AW468" s="13" t="s">
        <v>33</v>
      </c>
      <c r="AX468" s="13" t="s">
        <v>78</v>
      </c>
      <c r="AY468" s="214" t="s">
        <v>148</v>
      </c>
    </row>
    <row r="469" spans="1:65" s="2" customFormat="1" ht="24.15" customHeight="1">
      <c r="A469" s="33"/>
      <c r="B469" s="34"/>
      <c r="C469" s="215" t="s">
        <v>844</v>
      </c>
      <c r="D469" s="215" t="s">
        <v>262</v>
      </c>
      <c r="E469" s="216" t="s">
        <v>802</v>
      </c>
      <c r="F469" s="217" t="s">
        <v>803</v>
      </c>
      <c r="G469" s="218" t="s">
        <v>153</v>
      </c>
      <c r="H469" s="219">
        <v>567.40200000000004</v>
      </c>
      <c r="I469" s="220"/>
      <c r="J469" s="221">
        <f>ROUND(I469*H469,0)</f>
        <v>0</v>
      </c>
      <c r="K469" s="217" t="s">
        <v>154</v>
      </c>
      <c r="L469" s="222"/>
      <c r="M469" s="223" t="s">
        <v>1</v>
      </c>
      <c r="N469" s="224" t="s">
        <v>44</v>
      </c>
      <c r="O469" s="70"/>
      <c r="P469" s="199">
        <f>O469*H469</f>
        <v>0</v>
      </c>
      <c r="Q469" s="199">
        <v>2.5000000000000001E-4</v>
      </c>
      <c r="R469" s="199">
        <f>Q469*H469</f>
        <v>0.14185050000000002</v>
      </c>
      <c r="S469" s="199">
        <v>0</v>
      </c>
      <c r="T469" s="200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01" t="s">
        <v>307</v>
      </c>
      <c r="AT469" s="201" t="s">
        <v>262</v>
      </c>
      <c r="AU469" s="201" t="s">
        <v>88</v>
      </c>
      <c r="AY469" s="16" t="s">
        <v>148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6" t="s">
        <v>88</v>
      </c>
      <c r="BK469" s="202">
        <f>ROUND(I469*H469,0)</f>
        <v>0</v>
      </c>
      <c r="BL469" s="16" t="s">
        <v>226</v>
      </c>
      <c r="BM469" s="201" t="s">
        <v>1626</v>
      </c>
    </row>
    <row r="470" spans="1:65" s="13" customFormat="1">
      <c r="B470" s="203"/>
      <c r="C470" s="204"/>
      <c r="D470" s="205" t="s">
        <v>157</v>
      </c>
      <c r="E470" s="206" t="s">
        <v>1</v>
      </c>
      <c r="F470" s="207" t="s">
        <v>1627</v>
      </c>
      <c r="G470" s="204"/>
      <c r="H470" s="208">
        <v>567.40200000000004</v>
      </c>
      <c r="I470" s="209"/>
      <c r="J470" s="204"/>
      <c r="K470" s="204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157</v>
      </c>
      <c r="AU470" s="214" t="s">
        <v>88</v>
      </c>
      <c r="AV470" s="13" t="s">
        <v>88</v>
      </c>
      <c r="AW470" s="13" t="s">
        <v>33</v>
      </c>
      <c r="AX470" s="13" t="s">
        <v>78</v>
      </c>
      <c r="AY470" s="214" t="s">
        <v>148</v>
      </c>
    </row>
    <row r="471" spans="1:65" s="2" customFormat="1" ht="24.15" customHeight="1">
      <c r="A471" s="33"/>
      <c r="B471" s="34"/>
      <c r="C471" s="190" t="s">
        <v>849</v>
      </c>
      <c r="D471" s="190" t="s">
        <v>150</v>
      </c>
      <c r="E471" s="191" t="s">
        <v>806</v>
      </c>
      <c r="F471" s="192" t="s">
        <v>807</v>
      </c>
      <c r="G471" s="193" t="s">
        <v>178</v>
      </c>
      <c r="H471" s="194">
        <v>1.6639999999999999</v>
      </c>
      <c r="I471" s="195"/>
      <c r="J471" s="196">
        <f>ROUND(I471*H471,0)</f>
        <v>0</v>
      </c>
      <c r="K471" s="192" t="s">
        <v>154</v>
      </c>
      <c r="L471" s="38"/>
      <c r="M471" s="197" t="s">
        <v>1</v>
      </c>
      <c r="N471" s="198" t="s">
        <v>44</v>
      </c>
      <c r="O471" s="70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201" t="s">
        <v>226</v>
      </c>
      <c r="AT471" s="201" t="s">
        <v>150</v>
      </c>
      <c r="AU471" s="201" t="s">
        <v>88</v>
      </c>
      <c r="AY471" s="16" t="s">
        <v>148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16" t="s">
        <v>88</v>
      </c>
      <c r="BK471" s="202">
        <f>ROUND(I471*H471,0)</f>
        <v>0</v>
      </c>
      <c r="BL471" s="16" t="s">
        <v>226</v>
      </c>
      <c r="BM471" s="201" t="s">
        <v>1628</v>
      </c>
    </row>
    <row r="472" spans="1:65" s="12" customFormat="1" ht="22.95" customHeight="1">
      <c r="B472" s="174"/>
      <c r="C472" s="175"/>
      <c r="D472" s="176" t="s">
        <v>77</v>
      </c>
      <c r="E472" s="188" t="s">
        <v>809</v>
      </c>
      <c r="F472" s="188" t="s">
        <v>810</v>
      </c>
      <c r="G472" s="175"/>
      <c r="H472" s="175"/>
      <c r="I472" s="178"/>
      <c r="J472" s="189">
        <f>BK472</f>
        <v>0</v>
      </c>
      <c r="K472" s="175"/>
      <c r="L472" s="180"/>
      <c r="M472" s="181"/>
      <c r="N472" s="182"/>
      <c r="O472" s="182"/>
      <c r="P472" s="183">
        <f>SUM(P473:P477)</f>
        <v>0</v>
      </c>
      <c r="Q472" s="182"/>
      <c r="R472" s="183">
        <f>SUM(R473:R477)</f>
        <v>2.1645613399999997</v>
      </c>
      <c r="S472" s="182"/>
      <c r="T472" s="184">
        <f>SUM(T473:T477)</f>
        <v>0</v>
      </c>
      <c r="AR472" s="185" t="s">
        <v>88</v>
      </c>
      <c r="AT472" s="186" t="s">
        <v>77</v>
      </c>
      <c r="AU472" s="186" t="s">
        <v>8</v>
      </c>
      <c r="AY472" s="185" t="s">
        <v>148</v>
      </c>
      <c r="BK472" s="187">
        <f>SUM(BK473:BK477)</f>
        <v>0</v>
      </c>
    </row>
    <row r="473" spans="1:65" s="2" customFormat="1" ht="33" customHeight="1">
      <c r="A473" s="33"/>
      <c r="B473" s="34"/>
      <c r="C473" s="190" t="s">
        <v>855</v>
      </c>
      <c r="D473" s="190" t="s">
        <v>150</v>
      </c>
      <c r="E473" s="191" t="s">
        <v>812</v>
      </c>
      <c r="F473" s="192" t="s">
        <v>813</v>
      </c>
      <c r="G473" s="193" t="s">
        <v>153</v>
      </c>
      <c r="H473" s="194">
        <v>408.02300000000002</v>
      </c>
      <c r="I473" s="195"/>
      <c r="J473" s="196">
        <f>ROUND(I473*H473,0)</f>
        <v>0</v>
      </c>
      <c r="K473" s="192" t="s">
        <v>154</v>
      </c>
      <c r="L473" s="38"/>
      <c r="M473" s="197" t="s">
        <v>1</v>
      </c>
      <c r="N473" s="198" t="s">
        <v>44</v>
      </c>
      <c r="O473" s="70"/>
      <c r="P473" s="199">
        <f>O473*H473</f>
        <v>0</v>
      </c>
      <c r="Q473" s="199">
        <v>5.8E-4</v>
      </c>
      <c r="R473" s="199">
        <f>Q473*H473</f>
        <v>0.23665334000000002</v>
      </c>
      <c r="S473" s="199">
        <v>0</v>
      </c>
      <c r="T473" s="20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01" t="s">
        <v>226</v>
      </c>
      <c r="AT473" s="201" t="s">
        <v>150</v>
      </c>
      <c r="AU473" s="201" t="s">
        <v>88</v>
      </c>
      <c r="AY473" s="16" t="s">
        <v>148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6" t="s">
        <v>88</v>
      </c>
      <c r="BK473" s="202">
        <f>ROUND(I473*H473,0)</f>
        <v>0</v>
      </c>
      <c r="BL473" s="16" t="s">
        <v>226</v>
      </c>
      <c r="BM473" s="201" t="s">
        <v>1629</v>
      </c>
    </row>
    <row r="474" spans="1:65" s="13" customFormat="1">
      <c r="B474" s="203"/>
      <c r="C474" s="204"/>
      <c r="D474" s="205" t="s">
        <v>157</v>
      </c>
      <c r="E474" s="206" t="s">
        <v>1</v>
      </c>
      <c r="F474" s="207" t="s">
        <v>1620</v>
      </c>
      <c r="G474" s="204"/>
      <c r="H474" s="208">
        <v>408.02300000000002</v>
      </c>
      <c r="I474" s="209"/>
      <c r="J474" s="204"/>
      <c r="K474" s="204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157</v>
      </c>
      <c r="AU474" s="214" t="s">
        <v>88</v>
      </c>
      <c r="AV474" s="13" t="s">
        <v>88</v>
      </c>
      <c r="AW474" s="13" t="s">
        <v>33</v>
      </c>
      <c r="AX474" s="13" t="s">
        <v>78</v>
      </c>
      <c r="AY474" s="214" t="s">
        <v>148</v>
      </c>
    </row>
    <row r="475" spans="1:65" s="2" customFormat="1" ht="24.15" customHeight="1">
      <c r="A475" s="33"/>
      <c r="B475" s="34"/>
      <c r="C475" s="215" t="s">
        <v>860</v>
      </c>
      <c r="D475" s="215" t="s">
        <v>262</v>
      </c>
      <c r="E475" s="216" t="s">
        <v>816</v>
      </c>
      <c r="F475" s="217" t="s">
        <v>817</v>
      </c>
      <c r="G475" s="218" t="s">
        <v>153</v>
      </c>
      <c r="H475" s="219">
        <v>428.42399999999998</v>
      </c>
      <c r="I475" s="220"/>
      <c r="J475" s="221">
        <f>ROUND(I475*H475,0)</f>
        <v>0</v>
      </c>
      <c r="K475" s="217" t="s">
        <v>154</v>
      </c>
      <c r="L475" s="222"/>
      <c r="M475" s="223" t="s">
        <v>1</v>
      </c>
      <c r="N475" s="224" t="s">
        <v>44</v>
      </c>
      <c r="O475" s="70"/>
      <c r="P475" s="199">
        <f>O475*H475</f>
        <v>0</v>
      </c>
      <c r="Q475" s="199">
        <v>4.4999999999999997E-3</v>
      </c>
      <c r="R475" s="199">
        <f>Q475*H475</f>
        <v>1.9279079999999997</v>
      </c>
      <c r="S475" s="199">
        <v>0</v>
      </c>
      <c r="T475" s="200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01" t="s">
        <v>307</v>
      </c>
      <c r="AT475" s="201" t="s">
        <v>262</v>
      </c>
      <c r="AU475" s="201" t="s">
        <v>88</v>
      </c>
      <c r="AY475" s="16" t="s">
        <v>148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6" t="s">
        <v>88</v>
      </c>
      <c r="BK475" s="202">
        <f>ROUND(I475*H475,0)</f>
        <v>0</v>
      </c>
      <c r="BL475" s="16" t="s">
        <v>226</v>
      </c>
      <c r="BM475" s="201" t="s">
        <v>1630</v>
      </c>
    </row>
    <row r="476" spans="1:65" s="13" customFormat="1">
      <c r="B476" s="203"/>
      <c r="C476" s="204"/>
      <c r="D476" s="205" t="s">
        <v>157</v>
      </c>
      <c r="E476" s="206" t="s">
        <v>1</v>
      </c>
      <c r="F476" s="207" t="s">
        <v>1631</v>
      </c>
      <c r="G476" s="204"/>
      <c r="H476" s="208">
        <v>428.42399999999998</v>
      </c>
      <c r="I476" s="209"/>
      <c r="J476" s="204"/>
      <c r="K476" s="204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157</v>
      </c>
      <c r="AU476" s="214" t="s">
        <v>88</v>
      </c>
      <c r="AV476" s="13" t="s">
        <v>88</v>
      </c>
      <c r="AW476" s="13" t="s">
        <v>33</v>
      </c>
      <c r="AX476" s="13" t="s">
        <v>78</v>
      </c>
      <c r="AY476" s="214" t="s">
        <v>148</v>
      </c>
    </row>
    <row r="477" spans="1:65" s="2" customFormat="1" ht="24.15" customHeight="1">
      <c r="A477" s="33"/>
      <c r="B477" s="34"/>
      <c r="C477" s="190" t="s">
        <v>865</v>
      </c>
      <c r="D477" s="190" t="s">
        <v>150</v>
      </c>
      <c r="E477" s="191" t="s">
        <v>821</v>
      </c>
      <c r="F477" s="192" t="s">
        <v>822</v>
      </c>
      <c r="G477" s="193" t="s">
        <v>178</v>
      </c>
      <c r="H477" s="194">
        <v>2.165</v>
      </c>
      <c r="I477" s="195"/>
      <c r="J477" s="196">
        <f>ROUND(I477*H477,0)</f>
        <v>0</v>
      </c>
      <c r="K477" s="192" t="s">
        <v>154</v>
      </c>
      <c r="L477" s="38"/>
      <c r="M477" s="197" t="s">
        <v>1</v>
      </c>
      <c r="N477" s="198" t="s">
        <v>44</v>
      </c>
      <c r="O477" s="70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01" t="s">
        <v>226</v>
      </c>
      <c r="AT477" s="201" t="s">
        <v>150</v>
      </c>
      <c r="AU477" s="201" t="s">
        <v>88</v>
      </c>
      <c r="AY477" s="16" t="s">
        <v>148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6" t="s">
        <v>88</v>
      </c>
      <c r="BK477" s="202">
        <f>ROUND(I477*H477,0)</f>
        <v>0</v>
      </c>
      <c r="BL477" s="16" t="s">
        <v>226</v>
      </c>
      <c r="BM477" s="201" t="s">
        <v>1632</v>
      </c>
    </row>
    <row r="478" spans="1:65" s="12" customFormat="1" ht="22.95" customHeight="1">
      <c r="B478" s="174"/>
      <c r="C478" s="175"/>
      <c r="D478" s="176" t="s">
        <v>77</v>
      </c>
      <c r="E478" s="188" t="s">
        <v>831</v>
      </c>
      <c r="F478" s="188" t="s">
        <v>832</v>
      </c>
      <c r="G478" s="175"/>
      <c r="H478" s="175"/>
      <c r="I478" s="178"/>
      <c r="J478" s="189">
        <f>BK478</f>
        <v>0</v>
      </c>
      <c r="K478" s="175"/>
      <c r="L478" s="180"/>
      <c r="M478" s="181"/>
      <c r="N478" s="182"/>
      <c r="O478" s="182"/>
      <c r="P478" s="183">
        <f>SUM(P479:P489)</f>
        <v>0</v>
      </c>
      <c r="Q478" s="182"/>
      <c r="R478" s="183">
        <f>SUM(R479:R489)</f>
        <v>1.0373284599999997</v>
      </c>
      <c r="S478" s="182"/>
      <c r="T478" s="184">
        <f>SUM(T479:T489)</f>
        <v>0.74592000000000003</v>
      </c>
      <c r="AR478" s="185" t="s">
        <v>88</v>
      </c>
      <c r="AT478" s="186" t="s">
        <v>77</v>
      </c>
      <c r="AU478" s="186" t="s">
        <v>8</v>
      </c>
      <c r="AY478" s="185" t="s">
        <v>148</v>
      </c>
      <c r="BK478" s="187">
        <f>SUM(BK479:BK489)</f>
        <v>0</v>
      </c>
    </row>
    <row r="479" spans="1:65" s="2" customFormat="1" ht="16.5" customHeight="1">
      <c r="A479" s="33"/>
      <c r="B479" s="34"/>
      <c r="C479" s="190" t="s">
        <v>871</v>
      </c>
      <c r="D479" s="190" t="s">
        <v>150</v>
      </c>
      <c r="E479" s="191" t="s">
        <v>834</v>
      </c>
      <c r="F479" s="192" t="s">
        <v>835</v>
      </c>
      <c r="G479" s="193" t="s">
        <v>199</v>
      </c>
      <c r="H479" s="194">
        <v>93.24</v>
      </c>
      <c r="I479" s="195"/>
      <c r="J479" s="196">
        <f>ROUND(I479*H479,0)</f>
        <v>0</v>
      </c>
      <c r="K479" s="192" t="s">
        <v>154</v>
      </c>
      <c r="L479" s="38"/>
      <c r="M479" s="197" t="s">
        <v>1</v>
      </c>
      <c r="N479" s="198" t="s">
        <v>44</v>
      </c>
      <c r="O479" s="70"/>
      <c r="P479" s="199">
        <f>O479*H479</f>
        <v>0</v>
      </c>
      <c r="Q479" s="199">
        <v>0</v>
      </c>
      <c r="R479" s="199">
        <f>Q479*H479</f>
        <v>0</v>
      </c>
      <c r="S479" s="199">
        <v>8.0000000000000002E-3</v>
      </c>
      <c r="T479" s="200">
        <f>S479*H479</f>
        <v>0.74592000000000003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01" t="s">
        <v>226</v>
      </c>
      <c r="AT479" s="201" t="s">
        <v>150</v>
      </c>
      <c r="AU479" s="201" t="s">
        <v>88</v>
      </c>
      <c r="AY479" s="16" t="s">
        <v>148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6" t="s">
        <v>88</v>
      </c>
      <c r="BK479" s="202">
        <f>ROUND(I479*H479,0)</f>
        <v>0</v>
      </c>
      <c r="BL479" s="16" t="s">
        <v>226</v>
      </c>
      <c r="BM479" s="201" t="s">
        <v>1633</v>
      </c>
    </row>
    <row r="480" spans="1:65" s="13" customFormat="1">
      <c r="B480" s="203"/>
      <c r="C480" s="204"/>
      <c r="D480" s="205" t="s">
        <v>157</v>
      </c>
      <c r="E480" s="206" t="s">
        <v>1</v>
      </c>
      <c r="F480" s="207" t="s">
        <v>1634</v>
      </c>
      <c r="G480" s="204"/>
      <c r="H480" s="208">
        <v>93.24</v>
      </c>
      <c r="I480" s="209"/>
      <c r="J480" s="204"/>
      <c r="K480" s="204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157</v>
      </c>
      <c r="AU480" s="214" t="s">
        <v>88</v>
      </c>
      <c r="AV480" s="13" t="s">
        <v>88</v>
      </c>
      <c r="AW480" s="13" t="s">
        <v>33</v>
      </c>
      <c r="AX480" s="13" t="s">
        <v>78</v>
      </c>
      <c r="AY480" s="214" t="s">
        <v>148</v>
      </c>
    </row>
    <row r="481" spans="1:65" s="2" customFormat="1" ht="37.950000000000003" customHeight="1">
      <c r="A481" s="33"/>
      <c r="B481" s="34"/>
      <c r="C481" s="190" t="s">
        <v>878</v>
      </c>
      <c r="D481" s="190" t="s">
        <v>150</v>
      </c>
      <c r="E481" s="191" t="s">
        <v>839</v>
      </c>
      <c r="F481" s="192" t="s">
        <v>840</v>
      </c>
      <c r="G481" s="193" t="s">
        <v>153</v>
      </c>
      <c r="H481" s="194">
        <v>50.671999999999997</v>
      </c>
      <c r="I481" s="195"/>
      <c r="J481" s="196">
        <f>ROUND(I481*H481,0)</f>
        <v>0</v>
      </c>
      <c r="K481" s="192" t="s">
        <v>1</v>
      </c>
      <c r="L481" s="38"/>
      <c r="M481" s="197" t="s">
        <v>1</v>
      </c>
      <c r="N481" s="198" t="s">
        <v>44</v>
      </c>
      <c r="O481" s="70"/>
      <c r="P481" s="199">
        <f>O481*H481</f>
        <v>0</v>
      </c>
      <c r="Q481" s="199">
        <v>1.5789999999999998E-2</v>
      </c>
      <c r="R481" s="199">
        <f>Q481*H481</f>
        <v>0.80011087999999986</v>
      </c>
      <c r="S481" s="199">
        <v>0</v>
      </c>
      <c r="T481" s="200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01" t="s">
        <v>226</v>
      </c>
      <c r="AT481" s="201" t="s">
        <v>150</v>
      </c>
      <c r="AU481" s="201" t="s">
        <v>88</v>
      </c>
      <c r="AY481" s="16" t="s">
        <v>148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6" t="s">
        <v>88</v>
      </c>
      <c r="BK481" s="202">
        <f>ROUND(I481*H481,0)</f>
        <v>0</v>
      </c>
      <c r="BL481" s="16" t="s">
        <v>226</v>
      </c>
      <c r="BM481" s="201" t="s">
        <v>1635</v>
      </c>
    </row>
    <row r="482" spans="1:65" s="13" customFormat="1">
      <c r="B482" s="203"/>
      <c r="C482" s="204"/>
      <c r="D482" s="205" t="s">
        <v>157</v>
      </c>
      <c r="E482" s="206" t="s">
        <v>1</v>
      </c>
      <c r="F482" s="207" t="s">
        <v>1636</v>
      </c>
      <c r="G482" s="204"/>
      <c r="H482" s="208">
        <v>47.411999999999999</v>
      </c>
      <c r="I482" s="209"/>
      <c r="J482" s="204"/>
      <c r="K482" s="204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157</v>
      </c>
      <c r="AU482" s="214" t="s">
        <v>88</v>
      </c>
      <c r="AV482" s="13" t="s">
        <v>88</v>
      </c>
      <c r="AW482" s="13" t="s">
        <v>33</v>
      </c>
      <c r="AX482" s="13" t="s">
        <v>78</v>
      </c>
      <c r="AY482" s="214" t="s">
        <v>148</v>
      </c>
    </row>
    <row r="483" spans="1:65" s="13" customFormat="1">
      <c r="B483" s="203"/>
      <c r="C483" s="204"/>
      <c r="D483" s="205" t="s">
        <v>157</v>
      </c>
      <c r="E483" s="206" t="s">
        <v>1</v>
      </c>
      <c r="F483" s="207" t="s">
        <v>843</v>
      </c>
      <c r="G483" s="204"/>
      <c r="H483" s="208">
        <v>3.26</v>
      </c>
      <c r="I483" s="209"/>
      <c r="J483" s="204"/>
      <c r="K483" s="204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157</v>
      </c>
      <c r="AU483" s="214" t="s">
        <v>88</v>
      </c>
      <c r="AV483" s="13" t="s">
        <v>88</v>
      </c>
      <c r="AW483" s="13" t="s">
        <v>33</v>
      </c>
      <c r="AX483" s="13" t="s">
        <v>78</v>
      </c>
      <c r="AY483" s="214" t="s">
        <v>148</v>
      </c>
    </row>
    <row r="484" spans="1:65" s="2" customFormat="1" ht="24.15" customHeight="1">
      <c r="A484" s="33"/>
      <c r="B484" s="34"/>
      <c r="C484" s="190" t="s">
        <v>883</v>
      </c>
      <c r="D484" s="190" t="s">
        <v>150</v>
      </c>
      <c r="E484" s="191" t="s">
        <v>845</v>
      </c>
      <c r="F484" s="192" t="s">
        <v>846</v>
      </c>
      <c r="G484" s="193" t="s">
        <v>165</v>
      </c>
      <c r="H484" s="194">
        <v>1.774</v>
      </c>
      <c r="I484" s="195"/>
      <c r="J484" s="196">
        <f>ROUND(I484*H484,0)</f>
        <v>0</v>
      </c>
      <c r="K484" s="192" t="s">
        <v>154</v>
      </c>
      <c r="L484" s="38"/>
      <c r="M484" s="197" t="s">
        <v>1</v>
      </c>
      <c r="N484" s="198" t="s">
        <v>44</v>
      </c>
      <c r="O484" s="70"/>
      <c r="P484" s="199">
        <f>O484*H484</f>
        <v>0</v>
      </c>
      <c r="Q484" s="199">
        <v>2.3369999999999998E-2</v>
      </c>
      <c r="R484" s="199">
        <f>Q484*H484</f>
        <v>4.1458379999999996E-2</v>
      </c>
      <c r="S484" s="199">
        <v>0</v>
      </c>
      <c r="T484" s="20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1" t="s">
        <v>226</v>
      </c>
      <c r="AT484" s="201" t="s">
        <v>150</v>
      </c>
      <c r="AU484" s="201" t="s">
        <v>88</v>
      </c>
      <c r="AY484" s="16" t="s">
        <v>148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6" t="s">
        <v>88</v>
      </c>
      <c r="BK484" s="202">
        <f>ROUND(I484*H484,0)</f>
        <v>0</v>
      </c>
      <c r="BL484" s="16" t="s">
        <v>226</v>
      </c>
      <c r="BM484" s="201" t="s">
        <v>1637</v>
      </c>
    </row>
    <row r="485" spans="1:65" s="13" customFormat="1">
      <c r="B485" s="203"/>
      <c r="C485" s="204"/>
      <c r="D485" s="205" t="s">
        <v>157</v>
      </c>
      <c r="E485" s="206" t="s">
        <v>1</v>
      </c>
      <c r="F485" s="207" t="s">
        <v>1638</v>
      </c>
      <c r="G485" s="204"/>
      <c r="H485" s="208">
        <v>1.774</v>
      </c>
      <c r="I485" s="209"/>
      <c r="J485" s="204"/>
      <c r="K485" s="204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157</v>
      </c>
      <c r="AU485" s="214" t="s">
        <v>88</v>
      </c>
      <c r="AV485" s="13" t="s">
        <v>88</v>
      </c>
      <c r="AW485" s="13" t="s">
        <v>33</v>
      </c>
      <c r="AX485" s="13" t="s">
        <v>78</v>
      </c>
      <c r="AY485" s="214" t="s">
        <v>148</v>
      </c>
    </row>
    <row r="486" spans="1:65" s="2" customFormat="1" ht="24.15" customHeight="1">
      <c r="A486" s="33"/>
      <c r="B486" s="34"/>
      <c r="C486" s="190" t="s">
        <v>887</v>
      </c>
      <c r="D486" s="190" t="s">
        <v>150</v>
      </c>
      <c r="E486" s="191" t="s">
        <v>1639</v>
      </c>
      <c r="F486" s="192" t="s">
        <v>1640</v>
      </c>
      <c r="G486" s="193" t="s">
        <v>153</v>
      </c>
      <c r="H486" s="194">
        <v>7.28</v>
      </c>
      <c r="I486" s="195"/>
      <c r="J486" s="196">
        <f>ROUND(I486*H486,0)</f>
        <v>0</v>
      </c>
      <c r="K486" s="192" t="s">
        <v>154</v>
      </c>
      <c r="L486" s="38"/>
      <c r="M486" s="197" t="s">
        <v>1</v>
      </c>
      <c r="N486" s="198" t="s">
        <v>44</v>
      </c>
      <c r="O486" s="70"/>
      <c r="P486" s="199">
        <f>O486*H486</f>
        <v>0</v>
      </c>
      <c r="Q486" s="199">
        <v>2.6689999999999998E-2</v>
      </c>
      <c r="R486" s="199">
        <f>Q486*H486</f>
        <v>0.19430319999999998</v>
      </c>
      <c r="S486" s="199">
        <v>0</v>
      </c>
      <c r="T486" s="200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1" t="s">
        <v>226</v>
      </c>
      <c r="AT486" s="201" t="s">
        <v>150</v>
      </c>
      <c r="AU486" s="201" t="s">
        <v>88</v>
      </c>
      <c r="AY486" s="16" t="s">
        <v>148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6" t="s">
        <v>88</v>
      </c>
      <c r="BK486" s="202">
        <f>ROUND(I486*H486,0)</f>
        <v>0</v>
      </c>
      <c r="BL486" s="16" t="s">
        <v>226</v>
      </c>
      <c r="BM486" s="201" t="s">
        <v>1641</v>
      </c>
    </row>
    <row r="487" spans="1:65" s="13" customFormat="1">
      <c r="B487" s="203"/>
      <c r="C487" s="204"/>
      <c r="D487" s="205" t="s">
        <v>157</v>
      </c>
      <c r="E487" s="206" t="s">
        <v>1</v>
      </c>
      <c r="F487" s="207" t="s">
        <v>1642</v>
      </c>
      <c r="G487" s="204"/>
      <c r="H487" s="208">
        <v>7.28</v>
      </c>
      <c r="I487" s="209"/>
      <c r="J487" s="204"/>
      <c r="K487" s="204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157</v>
      </c>
      <c r="AU487" s="214" t="s">
        <v>88</v>
      </c>
      <c r="AV487" s="13" t="s">
        <v>88</v>
      </c>
      <c r="AW487" s="13" t="s">
        <v>33</v>
      </c>
      <c r="AX487" s="13" t="s">
        <v>78</v>
      </c>
      <c r="AY487" s="214" t="s">
        <v>148</v>
      </c>
    </row>
    <row r="488" spans="1:65" s="2" customFormat="1" ht="24.15" customHeight="1">
      <c r="A488" s="33"/>
      <c r="B488" s="34"/>
      <c r="C488" s="190" t="s">
        <v>891</v>
      </c>
      <c r="D488" s="190" t="s">
        <v>150</v>
      </c>
      <c r="E488" s="191" t="s">
        <v>1643</v>
      </c>
      <c r="F488" s="192" t="s">
        <v>1644</v>
      </c>
      <c r="G488" s="193" t="s">
        <v>153</v>
      </c>
      <c r="H488" s="194">
        <v>7.28</v>
      </c>
      <c r="I488" s="195"/>
      <c r="J488" s="196">
        <f>ROUND(I488*H488,0)</f>
        <v>0</v>
      </c>
      <c r="K488" s="192" t="s">
        <v>154</v>
      </c>
      <c r="L488" s="38"/>
      <c r="M488" s="197" t="s">
        <v>1</v>
      </c>
      <c r="N488" s="198" t="s">
        <v>44</v>
      </c>
      <c r="O488" s="70"/>
      <c r="P488" s="199">
        <f>O488*H488</f>
        <v>0</v>
      </c>
      <c r="Q488" s="199">
        <v>2.0000000000000001E-4</v>
      </c>
      <c r="R488" s="199">
        <f>Q488*H488</f>
        <v>1.456E-3</v>
      </c>
      <c r="S488" s="199">
        <v>0</v>
      </c>
      <c r="T488" s="200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201" t="s">
        <v>226</v>
      </c>
      <c r="AT488" s="201" t="s">
        <v>150</v>
      </c>
      <c r="AU488" s="201" t="s">
        <v>88</v>
      </c>
      <c r="AY488" s="16" t="s">
        <v>148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6" t="s">
        <v>88</v>
      </c>
      <c r="BK488" s="202">
        <f>ROUND(I488*H488,0)</f>
        <v>0</v>
      </c>
      <c r="BL488" s="16" t="s">
        <v>226</v>
      </c>
      <c r="BM488" s="201" t="s">
        <v>1645</v>
      </c>
    </row>
    <row r="489" spans="1:65" s="2" customFormat="1" ht="24.15" customHeight="1">
      <c r="A489" s="33"/>
      <c r="B489" s="34"/>
      <c r="C489" s="190" t="s">
        <v>898</v>
      </c>
      <c r="D489" s="190" t="s">
        <v>150</v>
      </c>
      <c r="E489" s="191" t="s">
        <v>850</v>
      </c>
      <c r="F489" s="192" t="s">
        <v>851</v>
      </c>
      <c r="G489" s="193" t="s">
        <v>178</v>
      </c>
      <c r="H489" s="194">
        <v>1.0369999999999999</v>
      </c>
      <c r="I489" s="195"/>
      <c r="J489" s="196">
        <f>ROUND(I489*H489,0)</f>
        <v>0</v>
      </c>
      <c r="K489" s="192" t="s">
        <v>154</v>
      </c>
      <c r="L489" s="38"/>
      <c r="M489" s="197" t="s">
        <v>1</v>
      </c>
      <c r="N489" s="198" t="s">
        <v>44</v>
      </c>
      <c r="O489" s="70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1" t="s">
        <v>226</v>
      </c>
      <c r="AT489" s="201" t="s">
        <v>150</v>
      </c>
      <c r="AU489" s="201" t="s">
        <v>88</v>
      </c>
      <c r="AY489" s="16" t="s">
        <v>148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6" t="s">
        <v>88</v>
      </c>
      <c r="BK489" s="202">
        <f>ROUND(I489*H489,0)</f>
        <v>0</v>
      </c>
      <c r="BL489" s="16" t="s">
        <v>226</v>
      </c>
      <c r="BM489" s="201" t="s">
        <v>1646</v>
      </c>
    </row>
    <row r="490" spans="1:65" s="12" customFormat="1" ht="22.95" customHeight="1">
      <c r="B490" s="174"/>
      <c r="C490" s="175"/>
      <c r="D490" s="176" t="s">
        <v>77</v>
      </c>
      <c r="E490" s="188" t="s">
        <v>853</v>
      </c>
      <c r="F490" s="188" t="s">
        <v>854</v>
      </c>
      <c r="G490" s="175"/>
      <c r="H490" s="175"/>
      <c r="I490" s="178"/>
      <c r="J490" s="189">
        <f>BK490</f>
        <v>0</v>
      </c>
      <c r="K490" s="175"/>
      <c r="L490" s="180"/>
      <c r="M490" s="181"/>
      <c r="N490" s="182"/>
      <c r="O490" s="182"/>
      <c r="P490" s="183">
        <f>SUM(P491:P540)</f>
        <v>0</v>
      </c>
      <c r="Q490" s="182"/>
      <c r="R490" s="183">
        <f>SUM(R491:R540)</f>
        <v>0.41273599999999994</v>
      </c>
      <c r="S490" s="182"/>
      <c r="T490" s="184">
        <f>SUM(T491:T540)</f>
        <v>0.9445732</v>
      </c>
      <c r="AR490" s="185" t="s">
        <v>88</v>
      </c>
      <c r="AT490" s="186" t="s">
        <v>77</v>
      </c>
      <c r="AU490" s="186" t="s">
        <v>8</v>
      </c>
      <c r="AY490" s="185" t="s">
        <v>148</v>
      </c>
      <c r="BK490" s="187">
        <f>SUM(BK491:BK540)</f>
        <v>0</v>
      </c>
    </row>
    <row r="491" spans="1:65" s="2" customFormat="1" ht="16.5" customHeight="1">
      <c r="A491" s="33"/>
      <c r="B491" s="34"/>
      <c r="C491" s="190" t="s">
        <v>902</v>
      </c>
      <c r="D491" s="190" t="s">
        <v>150</v>
      </c>
      <c r="E491" s="191" t="s">
        <v>856</v>
      </c>
      <c r="F491" s="192" t="s">
        <v>857</v>
      </c>
      <c r="G491" s="193" t="s">
        <v>153</v>
      </c>
      <c r="H491" s="194">
        <v>1.82</v>
      </c>
      <c r="I491" s="195"/>
      <c r="J491" s="196">
        <f>ROUND(I491*H491,0)</f>
        <v>0</v>
      </c>
      <c r="K491" s="192" t="s">
        <v>154</v>
      </c>
      <c r="L491" s="38"/>
      <c r="M491" s="197" t="s">
        <v>1</v>
      </c>
      <c r="N491" s="198" t="s">
        <v>44</v>
      </c>
      <c r="O491" s="70"/>
      <c r="P491" s="199">
        <f>O491*H491</f>
        <v>0</v>
      </c>
      <c r="Q491" s="199">
        <v>0</v>
      </c>
      <c r="R491" s="199">
        <f>Q491*H491</f>
        <v>0</v>
      </c>
      <c r="S491" s="199">
        <v>5.94E-3</v>
      </c>
      <c r="T491" s="200">
        <f>S491*H491</f>
        <v>1.0810800000000001E-2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01" t="s">
        <v>226</v>
      </c>
      <c r="AT491" s="201" t="s">
        <v>150</v>
      </c>
      <c r="AU491" s="201" t="s">
        <v>88</v>
      </c>
      <c r="AY491" s="16" t="s">
        <v>148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6" t="s">
        <v>88</v>
      </c>
      <c r="BK491" s="202">
        <f>ROUND(I491*H491,0)</f>
        <v>0</v>
      </c>
      <c r="BL491" s="16" t="s">
        <v>226</v>
      </c>
      <c r="BM491" s="201" t="s">
        <v>1647</v>
      </c>
    </row>
    <row r="492" spans="1:65" s="13" customFormat="1">
      <c r="B492" s="203"/>
      <c r="C492" s="204"/>
      <c r="D492" s="205" t="s">
        <v>157</v>
      </c>
      <c r="E492" s="206" t="s">
        <v>1</v>
      </c>
      <c r="F492" s="207" t="s">
        <v>859</v>
      </c>
      <c r="G492" s="204"/>
      <c r="H492" s="208">
        <v>1.82</v>
      </c>
      <c r="I492" s="209"/>
      <c r="J492" s="204"/>
      <c r="K492" s="204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157</v>
      </c>
      <c r="AU492" s="214" t="s">
        <v>88</v>
      </c>
      <c r="AV492" s="13" t="s">
        <v>88</v>
      </c>
      <c r="AW492" s="13" t="s">
        <v>33</v>
      </c>
      <c r="AX492" s="13" t="s">
        <v>78</v>
      </c>
      <c r="AY492" s="214" t="s">
        <v>148</v>
      </c>
    </row>
    <row r="493" spans="1:65" s="2" customFormat="1" ht="24.15" customHeight="1">
      <c r="A493" s="33"/>
      <c r="B493" s="34"/>
      <c r="C493" s="190" t="s">
        <v>907</v>
      </c>
      <c r="D493" s="190" t="s">
        <v>150</v>
      </c>
      <c r="E493" s="191" t="s">
        <v>861</v>
      </c>
      <c r="F493" s="192" t="s">
        <v>862</v>
      </c>
      <c r="G493" s="193" t="s">
        <v>199</v>
      </c>
      <c r="H493" s="194">
        <v>91.2</v>
      </c>
      <c r="I493" s="195"/>
      <c r="J493" s="196">
        <f>ROUND(I493*H493,0)</f>
        <v>0</v>
      </c>
      <c r="K493" s="192" t="s">
        <v>154</v>
      </c>
      <c r="L493" s="38"/>
      <c r="M493" s="197" t="s">
        <v>1</v>
      </c>
      <c r="N493" s="198" t="s">
        <v>44</v>
      </c>
      <c r="O493" s="70"/>
      <c r="P493" s="199">
        <f>O493*H493</f>
        <v>0</v>
      </c>
      <c r="Q493" s="199">
        <v>0</v>
      </c>
      <c r="R493" s="199">
        <f>Q493*H493</f>
        <v>0</v>
      </c>
      <c r="S493" s="199">
        <v>1.7700000000000001E-3</v>
      </c>
      <c r="T493" s="200">
        <f>S493*H493</f>
        <v>0.16142400000000001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01" t="s">
        <v>226</v>
      </c>
      <c r="AT493" s="201" t="s">
        <v>150</v>
      </c>
      <c r="AU493" s="201" t="s">
        <v>88</v>
      </c>
      <c r="AY493" s="16" t="s">
        <v>148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6" t="s">
        <v>88</v>
      </c>
      <c r="BK493" s="202">
        <f>ROUND(I493*H493,0)</f>
        <v>0</v>
      </c>
      <c r="BL493" s="16" t="s">
        <v>226</v>
      </c>
      <c r="BM493" s="201" t="s">
        <v>1648</v>
      </c>
    </row>
    <row r="494" spans="1:65" s="13" customFormat="1">
      <c r="B494" s="203"/>
      <c r="C494" s="204"/>
      <c r="D494" s="205" t="s">
        <v>157</v>
      </c>
      <c r="E494" s="206" t="s">
        <v>1</v>
      </c>
      <c r="F494" s="207" t="s">
        <v>1649</v>
      </c>
      <c r="G494" s="204"/>
      <c r="H494" s="208">
        <v>91.2</v>
      </c>
      <c r="I494" s="209"/>
      <c r="J494" s="204"/>
      <c r="K494" s="204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157</v>
      </c>
      <c r="AU494" s="214" t="s">
        <v>88</v>
      </c>
      <c r="AV494" s="13" t="s">
        <v>88</v>
      </c>
      <c r="AW494" s="13" t="s">
        <v>33</v>
      </c>
      <c r="AX494" s="13" t="s">
        <v>78</v>
      </c>
      <c r="AY494" s="214" t="s">
        <v>148</v>
      </c>
    </row>
    <row r="495" spans="1:65" s="2" customFormat="1" ht="24.15" customHeight="1">
      <c r="A495" s="33"/>
      <c r="B495" s="34"/>
      <c r="C495" s="190" t="s">
        <v>913</v>
      </c>
      <c r="D495" s="190" t="s">
        <v>150</v>
      </c>
      <c r="E495" s="191" t="s">
        <v>866</v>
      </c>
      <c r="F495" s="192" t="s">
        <v>867</v>
      </c>
      <c r="G495" s="193" t="s">
        <v>199</v>
      </c>
      <c r="H495" s="194">
        <v>119.04</v>
      </c>
      <c r="I495" s="195"/>
      <c r="J495" s="196">
        <f>ROUND(I495*H495,0)</f>
        <v>0</v>
      </c>
      <c r="K495" s="192" t="s">
        <v>154</v>
      </c>
      <c r="L495" s="38"/>
      <c r="M495" s="197" t="s">
        <v>1</v>
      </c>
      <c r="N495" s="198" t="s">
        <v>44</v>
      </c>
      <c r="O495" s="70"/>
      <c r="P495" s="199">
        <f>O495*H495</f>
        <v>0</v>
      </c>
      <c r="Q495" s="199">
        <v>0</v>
      </c>
      <c r="R495" s="199">
        <f>Q495*H495</f>
        <v>0</v>
      </c>
      <c r="S495" s="199">
        <v>1.91E-3</v>
      </c>
      <c r="T495" s="200">
        <f>S495*H495</f>
        <v>0.22736640000000002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01" t="s">
        <v>226</v>
      </c>
      <c r="AT495" s="201" t="s">
        <v>150</v>
      </c>
      <c r="AU495" s="201" t="s">
        <v>88</v>
      </c>
      <c r="AY495" s="16" t="s">
        <v>148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6" t="s">
        <v>88</v>
      </c>
      <c r="BK495" s="202">
        <f>ROUND(I495*H495,0)</f>
        <v>0</v>
      </c>
      <c r="BL495" s="16" t="s">
        <v>226</v>
      </c>
      <c r="BM495" s="201" t="s">
        <v>1650</v>
      </c>
    </row>
    <row r="496" spans="1:65" s="13" customFormat="1">
      <c r="B496" s="203"/>
      <c r="C496" s="204"/>
      <c r="D496" s="205" t="s">
        <v>157</v>
      </c>
      <c r="E496" s="206" t="s">
        <v>1</v>
      </c>
      <c r="F496" s="207" t="s">
        <v>869</v>
      </c>
      <c r="G496" s="204"/>
      <c r="H496" s="208">
        <v>13.04</v>
      </c>
      <c r="I496" s="209"/>
      <c r="J496" s="204"/>
      <c r="K496" s="204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157</v>
      </c>
      <c r="AU496" s="214" t="s">
        <v>88</v>
      </c>
      <c r="AV496" s="13" t="s">
        <v>88</v>
      </c>
      <c r="AW496" s="13" t="s">
        <v>33</v>
      </c>
      <c r="AX496" s="13" t="s">
        <v>78</v>
      </c>
      <c r="AY496" s="214" t="s">
        <v>148</v>
      </c>
    </row>
    <row r="497" spans="1:65" s="13" customFormat="1">
      <c r="B497" s="203"/>
      <c r="C497" s="204"/>
      <c r="D497" s="205" t="s">
        <v>157</v>
      </c>
      <c r="E497" s="206" t="s">
        <v>1</v>
      </c>
      <c r="F497" s="207" t="s">
        <v>1651</v>
      </c>
      <c r="G497" s="204"/>
      <c r="H497" s="208">
        <v>106</v>
      </c>
      <c r="I497" s="209"/>
      <c r="J497" s="204"/>
      <c r="K497" s="204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157</v>
      </c>
      <c r="AU497" s="214" t="s">
        <v>88</v>
      </c>
      <c r="AV497" s="13" t="s">
        <v>88</v>
      </c>
      <c r="AW497" s="13" t="s">
        <v>33</v>
      </c>
      <c r="AX497" s="13" t="s">
        <v>78</v>
      </c>
      <c r="AY497" s="214" t="s">
        <v>148</v>
      </c>
    </row>
    <row r="498" spans="1:65" s="2" customFormat="1" ht="16.5" customHeight="1">
      <c r="A498" s="33"/>
      <c r="B498" s="34"/>
      <c r="C498" s="190" t="s">
        <v>919</v>
      </c>
      <c r="D498" s="190" t="s">
        <v>150</v>
      </c>
      <c r="E498" s="191" t="s">
        <v>872</v>
      </c>
      <c r="F498" s="192" t="s">
        <v>873</v>
      </c>
      <c r="G498" s="193" t="s">
        <v>199</v>
      </c>
      <c r="H498" s="194">
        <v>308.39999999999998</v>
      </c>
      <c r="I498" s="195"/>
      <c r="J498" s="196">
        <f>ROUND(I498*H498,0)</f>
        <v>0</v>
      </c>
      <c r="K498" s="192" t="s">
        <v>154</v>
      </c>
      <c r="L498" s="38"/>
      <c r="M498" s="197" t="s">
        <v>1</v>
      </c>
      <c r="N498" s="198" t="s">
        <v>44</v>
      </c>
      <c r="O498" s="70"/>
      <c r="P498" s="199">
        <f>O498*H498</f>
        <v>0</v>
      </c>
      <c r="Q498" s="199">
        <v>0</v>
      </c>
      <c r="R498" s="199">
        <f>Q498*H498</f>
        <v>0</v>
      </c>
      <c r="S498" s="199">
        <v>1.67E-3</v>
      </c>
      <c r="T498" s="200">
        <f>S498*H498</f>
        <v>0.51502799999999993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01" t="s">
        <v>226</v>
      </c>
      <c r="AT498" s="201" t="s">
        <v>150</v>
      </c>
      <c r="AU498" s="201" t="s">
        <v>88</v>
      </c>
      <c r="AY498" s="16" t="s">
        <v>148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6" t="s">
        <v>88</v>
      </c>
      <c r="BK498" s="202">
        <f>ROUND(I498*H498,0)</f>
        <v>0</v>
      </c>
      <c r="BL498" s="16" t="s">
        <v>226</v>
      </c>
      <c r="BM498" s="201" t="s">
        <v>1652</v>
      </c>
    </row>
    <row r="499" spans="1:65" s="13" customFormat="1">
      <c r="B499" s="203"/>
      <c r="C499" s="204"/>
      <c r="D499" s="205" t="s">
        <v>157</v>
      </c>
      <c r="E499" s="206" t="s">
        <v>1</v>
      </c>
      <c r="F499" s="207" t="s">
        <v>1653</v>
      </c>
      <c r="G499" s="204"/>
      <c r="H499" s="208">
        <v>154.80000000000001</v>
      </c>
      <c r="I499" s="209"/>
      <c r="J499" s="204"/>
      <c r="K499" s="204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157</v>
      </c>
      <c r="AU499" s="214" t="s">
        <v>88</v>
      </c>
      <c r="AV499" s="13" t="s">
        <v>88</v>
      </c>
      <c r="AW499" s="13" t="s">
        <v>33</v>
      </c>
      <c r="AX499" s="13" t="s">
        <v>78</v>
      </c>
      <c r="AY499" s="214" t="s">
        <v>148</v>
      </c>
    </row>
    <row r="500" spans="1:65" s="13" customFormat="1">
      <c r="B500" s="203"/>
      <c r="C500" s="204"/>
      <c r="D500" s="205" t="s">
        <v>157</v>
      </c>
      <c r="E500" s="206" t="s">
        <v>1</v>
      </c>
      <c r="F500" s="207" t="s">
        <v>1654</v>
      </c>
      <c r="G500" s="204"/>
      <c r="H500" s="208">
        <v>37.200000000000003</v>
      </c>
      <c r="I500" s="209"/>
      <c r="J500" s="204"/>
      <c r="K500" s="204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157</v>
      </c>
      <c r="AU500" s="214" t="s">
        <v>88</v>
      </c>
      <c r="AV500" s="13" t="s">
        <v>88</v>
      </c>
      <c r="AW500" s="13" t="s">
        <v>33</v>
      </c>
      <c r="AX500" s="13" t="s">
        <v>78</v>
      </c>
      <c r="AY500" s="214" t="s">
        <v>148</v>
      </c>
    </row>
    <row r="501" spans="1:65" s="13" customFormat="1">
      <c r="B501" s="203"/>
      <c r="C501" s="204"/>
      <c r="D501" s="205" t="s">
        <v>157</v>
      </c>
      <c r="E501" s="206" t="s">
        <v>1</v>
      </c>
      <c r="F501" s="207" t="s">
        <v>1655</v>
      </c>
      <c r="G501" s="204"/>
      <c r="H501" s="208">
        <v>63</v>
      </c>
      <c r="I501" s="209"/>
      <c r="J501" s="204"/>
      <c r="K501" s="204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157</v>
      </c>
      <c r="AU501" s="214" t="s">
        <v>88</v>
      </c>
      <c r="AV501" s="13" t="s">
        <v>88</v>
      </c>
      <c r="AW501" s="13" t="s">
        <v>33</v>
      </c>
      <c r="AX501" s="13" t="s">
        <v>78</v>
      </c>
      <c r="AY501" s="214" t="s">
        <v>148</v>
      </c>
    </row>
    <row r="502" spans="1:65" s="13" customFormat="1">
      <c r="B502" s="203"/>
      <c r="C502" s="204"/>
      <c r="D502" s="205" t="s">
        <v>157</v>
      </c>
      <c r="E502" s="206" t="s">
        <v>1</v>
      </c>
      <c r="F502" s="207" t="s">
        <v>1656</v>
      </c>
      <c r="G502" s="204"/>
      <c r="H502" s="208">
        <v>25.2</v>
      </c>
      <c r="I502" s="209"/>
      <c r="J502" s="204"/>
      <c r="K502" s="204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157</v>
      </c>
      <c r="AU502" s="214" t="s">
        <v>88</v>
      </c>
      <c r="AV502" s="13" t="s">
        <v>88</v>
      </c>
      <c r="AW502" s="13" t="s">
        <v>33</v>
      </c>
      <c r="AX502" s="13" t="s">
        <v>78</v>
      </c>
      <c r="AY502" s="214" t="s">
        <v>148</v>
      </c>
    </row>
    <row r="503" spans="1:65" s="13" customFormat="1">
      <c r="B503" s="203"/>
      <c r="C503" s="204"/>
      <c r="D503" s="205" t="s">
        <v>157</v>
      </c>
      <c r="E503" s="206" t="s">
        <v>1</v>
      </c>
      <c r="F503" s="207" t="s">
        <v>1657</v>
      </c>
      <c r="G503" s="204"/>
      <c r="H503" s="208">
        <v>28.2</v>
      </c>
      <c r="I503" s="209"/>
      <c r="J503" s="204"/>
      <c r="K503" s="204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157</v>
      </c>
      <c r="AU503" s="214" t="s">
        <v>88</v>
      </c>
      <c r="AV503" s="13" t="s">
        <v>88</v>
      </c>
      <c r="AW503" s="13" t="s">
        <v>33</v>
      </c>
      <c r="AX503" s="13" t="s">
        <v>78</v>
      </c>
      <c r="AY503" s="214" t="s">
        <v>148</v>
      </c>
    </row>
    <row r="504" spans="1:65" s="2" customFormat="1" ht="16.5" customHeight="1">
      <c r="A504" s="33"/>
      <c r="B504" s="34"/>
      <c r="C504" s="190" t="s">
        <v>924</v>
      </c>
      <c r="D504" s="190" t="s">
        <v>150</v>
      </c>
      <c r="E504" s="191" t="s">
        <v>879</v>
      </c>
      <c r="F504" s="192" t="s">
        <v>880</v>
      </c>
      <c r="G504" s="193" t="s">
        <v>199</v>
      </c>
      <c r="H504" s="194">
        <v>7.6</v>
      </c>
      <c r="I504" s="195"/>
      <c r="J504" s="196">
        <f>ROUND(I504*H504,0)</f>
        <v>0</v>
      </c>
      <c r="K504" s="192" t="s">
        <v>154</v>
      </c>
      <c r="L504" s="38"/>
      <c r="M504" s="197" t="s">
        <v>1</v>
      </c>
      <c r="N504" s="198" t="s">
        <v>44</v>
      </c>
      <c r="O504" s="70"/>
      <c r="P504" s="199">
        <f>O504*H504</f>
        <v>0</v>
      </c>
      <c r="Q504" s="199">
        <v>0</v>
      </c>
      <c r="R504" s="199">
        <f>Q504*H504</f>
        <v>0</v>
      </c>
      <c r="S504" s="199">
        <v>3.9399999999999999E-3</v>
      </c>
      <c r="T504" s="200">
        <f>S504*H504</f>
        <v>2.9943999999999998E-2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01" t="s">
        <v>226</v>
      </c>
      <c r="AT504" s="201" t="s">
        <v>150</v>
      </c>
      <c r="AU504" s="201" t="s">
        <v>88</v>
      </c>
      <c r="AY504" s="16" t="s">
        <v>148</v>
      </c>
      <c r="BE504" s="202">
        <f>IF(N504="základní",J504,0)</f>
        <v>0</v>
      </c>
      <c r="BF504" s="202">
        <f>IF(N504="snížená",J504,0)</f>
        <v>0</v>
      </c>
      <c r="BG504" s="202">
        <f>IF(N504="zákl. přenesená",J504,0)</f>
        <v>0</v>
      </c>
      <c r="BH504" s="202">
        <f>IF(N504="sníž. přenesená",J504,0)</f>
        <v>0</v>
      </c>
      <c r="BI504" s="202">
        <f>IF(N504="nulová",J504,0)</f>
        <v>0</v>
      </c>
      <c r="BJ504" s="16" t="s">
        <v>88</v>
      </c>
      <c r="BK504" s="202">
        <f>ROUND(I504*H504,0)</f>
        <v>0</v>
      </c>
      <c r="BL504" s="16" t="s">
        <v>226</v>
      </c>
      <c r="BM504" s="201" t="s">
        <v>1658</v>
      </c>
    </row>
    <row r="505" spans="1:65" s="13" customFormat="1">
      <c r="B505" s="203"/>
      <c r="C505" s="204"/>
      <c r="D505" s="205" t="s">
        <v>157</v>
      </c>
      <c r="E505" s="206" t="s">
        <v>1</v>
      </c>
      <c r="F505" s="207" t="s">
        <v>882</v>
      </c>
      <c r="G505" s="204"/>
      <c r="H505" s="208">
        <v>7.6</v>
      </c>
      <c r="I505" s="209"/>
      <c r="J505" s="204"/>
      <c r="K505" s="204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157</v>
      </c>
      <c r="AU505" s="214" t="s">
        <v>88</v>
      </c>
      <c r="AV505" s="13" t="s">
        <v>88</v>
      </c>
      <c r="AW505" s="13" t="s">
        <v>33</v>
      </c>
      <c r="AX505" s="13" t="s">
        <v>78</v>
      </c>
      <c r="AY505" s="214" t="s">
        <v>148</v>
      </c>
    </row>
    <row r="506" spans="1:65" s="2" customFormat="1" ht="21.75" customHeight="1">
      <c r="A506" s="33"/>
      <c r="B506" s="34"/>
      <c r="C506" s="190" t="s">
        <v>928</v>
      </c>
      <c r="D506" s="190" t="s">
        <v>150</v>
      </c>
      <c r="E506" s="191" t="s">
        <v>884</v>
      </c>
      <c r="F506" s="192" t="s">
        <v>885</v>
      </c>
      <c r="G506" s="193" t="s">
        <v>199</v>
      </c>
      <c r="H506" s="194">
        <v>91.2</v>
      </c>
      <c r="I506" s="195"/>
      <c r="J506" s="196">
        <f>ROUND(I506*H506,0)</f>
        <v>0</v>
      </c>
      <c r="K506" s="192" t="s">
        <v>154</v>
      </c>
      <c r="L506" s="38"/>
      <c r="M506" s="197" t="s">
        <v>1</v>
      </c>
      <c r="N506" s="198" t="s">
        <v>44</v>
      </c>
      <c r="O506" s="70"/>
      <c r="P506" s="199">
        <f>O506*H506</f>
        <v>0</v>
      </c>
      <c r="Q506" s="199">
        <v>1.82E-3</v>
      </c>
      <c r="R506" s="199">
        <f>Q506*H506</f>
        <v>0.16598399999999999</v>
      </c>
      <c r="S506" s="199">
        <v>0</v>
      </c>
      <c r="T506" s="200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01" t="s">
        <v>226</v>
      </c>
      <c r="AT506" s="201" t="s">
        <v>150</v>
      </c>
      <c r="AU506" s="201" t="s">
        <v>88</v>
      </c>
      <c r="AY506" s="16" t="s">
        <v>148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6" t="s">
        <v>88</v>
      </c>
      <c r="BK506" s="202">
        <f>ROUND(I506*H506,0)</f>
        <v>0</v>
      </c>
      <c r="BL506" s="16" t="s">
        <v>226</v>
      </c>
      <c r="BM506" s="201" t="s">
        <v>1659</v>
      </c>
    </row>
    <row r="507" spans="1:65" s="13" customFormat="1">
      <c r="B507" s="203"/>
      <c r="C507" s="204"/>
      <c r="D507" s="205" t="s">
        <v>157</v>
      </c>
      <c r="E507" s="206" t="s">
        <v>1</v>
      </c>
      <c r="F507" s="207" t="s">
        <v>1649</v>
      </c>
      <c r="G507" s="204"/>
      <c r="H507" s="208">
        <v>91.2</v>
      </c>
      <c r="I507" s="209"/>
      <c r="J507" s="204"/>
      <c r="K507" s="204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157</v>
      </c>
      <c r="AU507" s="214" t="s">
        <v>88</v>
      </c>
      <c r="AV507" s="13" t="s">
        <v>88</v>
      </c>
      <c r="AW507" s="13" t="s">
        <v>33</v>
      </c>
      <c r="AX507" s="13" t="s">
        <v>78</v>
      </c>
      <c r="AY507" s="214" t="s">
        <v>148</v>
      </c>
    </row>
    <row r="508" spans="1:65" s="2" customFormat="1" ht="24.15" customHeight="1">
      <c r="A508" s="33"/>
      <c r="B508" s="34"/>
      <c r="C508" s="190" t="s">
        <v>932</v>
      </c>
      <c r="D508" s="190" t="s">
        <v>150</v>
      </c>
      <c r="E508" s="191" t="s">
        <v>888</v>
      </c>
      <c r="F508" s="192" t="s">
        <v>889</v>
      </c>
      <c r="G508" s="193" t="s">
        <v>153</v>
      </c>
      <c r="H508" s="194">
        <v>1.82</v>
      </c>
      <c r="I508" s="195"/>
      <c r="J508" s="196">
        <f>ROUND(I508*H508,0)</f>
        <v>0</v>
      </c>
      <c r="K508" s="192" t="s">
        <v>154</v>
      </c>
      <c r="L508" s="38"/>
      <c r="M508" s="197" t="s">
        <v>1</v>
      </c>
      <c r="N508" s="198" t="s">
        <v>44</v>
      </c>
      <c r="O508" s="70"/>
      <c r="P508" s="199">
        <f>O508*H508</f>
        <v>0</v>
      </c>
      <c r="Q508" s="199">
        <v>6.6E-3</v>
      </c>
      <c r="R508" s="199">
        <f>Q508*H508</f>
        <v>1.2012E-2</v>
      </c>
      <c r="S508" s="199">
        <v>0</v>
      </c>
      <c r="T508" s="200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201" t="s">
        <v>226</v>
      </c>
      <c r="AT508" s="201" t="s">
        <v>150</v>
      </c>
      <c r="AU508" s="201" t="s">
        <v>88</v>
      </c>
      <c r="AY508" s="16" t="s">
        <v>148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16" t="s">
        <v>88</v>
      </c>
      <c r="BK508" s="202">
        <f>ROUND(I508*H508,0)</f>
        <v>0</v>
      </c>
      <c r="BL508" s="16" t="s">
        <v>226</v>
      </c>
      <c r="BM508" s="201" t="s">
        <v>1660</v>
      </c>
    </row>
    <row r="509" spans="1:65" s="13" customFormat="1">
      <c r="B509" s="203"/>
      <c r="C509" s="204"/>
      <c r="D509" s="205" t="s">
        <v>157</v>
      </c>
      <c r="E509" s="206" t="s">
        <v>1</v>
      </c>
      <c r="F509" s="207" t="s">
        <v>859</v>
      </c>
      <c r="G509" s="204"/>
      <c r="H509" s="208">
        <v>1.82</v>
      </c>
      <c r="I509" s="209"/>
      <c r="J509" s="204"/>
      <c r="K509" s="204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157</v>
      </c>
      <c r="AU509" s="214" t="s">
        <v>88</v>
      </c>
      <c r="AV509" s="13" t="s">
        <v>88</v>
      </c>
      <c r="AW509" s="13" t="s">
        <v>33</v>
      </c>
      <c r="AX509" s="13" t="s">
        <v>78</v>
      </c>
      <c r="AY509" s="214" t="s">
        <v>148</v>
      </c>
    </row>
    <row r="510" spans="1:65" s="2" customFormat="1" ht="21.75" customHeight="1">
      <c r="A510" s="33"/>
      <c r="B510" s="34"/>
      <c r="C510" s="190" t="s">
        <v>937</v>
      </c>
      <c r="D510" s="190" t="s">
        <v>150</v>
      </c>
      <c r="E510" s="191" t="s">
        <v>892</v>
      </c>
      <c r="F510" s="192" t="s">
        <v>893</v>
      </c>
      <c r="G510" s="193" t="s">
        <v>199</v>
      </c>
      <c r="H510" s="194">
        <v>294.7</v>
      </c>
      <c r="I510" s="195"/>
      <c r="J510" s="196">
        <f>ROUND(I510*H510,0)</f>
        <v>0</v>
      </c>
      <c r="K510" s="192" t="s">
        <v>154</v>
      </c>
      <c r="L510" s="38"/>
      <c r="M510" s="197" t="s">
        <v>1</v>
      </c>
      <c r="N510" s="198" t="s">
        <v>44</v>
      </c>
      <c r="O510" s="70"/>
      <c r="P510" s="199">
        <f>O510*H510</f>
        <v>0</v>
      </c>
      <c r="Q510" s="199">
        <v>4.0000000000000003E-5</v>
      </c>
      <c r="R510" s="199">
        <f>Q510*H510</f>
        <v>1.1788E-2</v>
      </c>
      <c r="S510" s="199">
        <v>0</v>
      </c>
      <c r="T510" s="200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01" t="s">
        <v>226</v>
      </c>
      <c r="AT510" s="201" t="s">
        <v>150</v>
      </c>
      <c r="AU510" s="201" t="s">
        <v>88</v>
      </c>
      <c r="AY510" s="16" t="s">
        <v>148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6" t="s">
        <v>88</v>
      </c>
      <c r="BK510" s="202">
        <f>ROUND(I510*H510,0)</f>
        <v>0</v>
      </c>
      <c r="BL510" s="16" t="s">
        <v>226</v>
      </c>
      <c r="BM510" s="201" t="s">
        <v>1661</v>
      </c>
    </row>
    <row r="511" spans="1:65" s="13" customFormat="1">
      <c r="B511" s="203"/>
      <c r="C511" s="204"/>
      <c r="D511" s="205" t="s">
        <v>157</v>
      </c>
      <c r="E511" s="206" t="s">
        <v>1</v>
      </c>
      <c r="F511" s="207" t="s">
        <v>1653</v>
      </c>
      <c r="G511" s="204"/>
      <c r="H511" s="208">
        <v>154.80000000000001</v>
      </c>
      <c r="I511" s="209"/>
      <c r="J511" s="204"/>
      <c r="K511" s="204"/>
      <c r="L511" s="210"/>
      <c r="M511" s="211"/>
      <c r="N511" s="212"/>
      <c r="O511" s="212"/>
      <c r="P511" s="212"/>
      <c r="Q511" s="212"/>
      <c r="R511" s="212"/>
      <c r="S511" s="212"/>
      <c r="T511" s="213"/>
      <c r="AT511" s="214" t="s">
        <v>157</v>
      </c>
      <c r="AU511" s="214" t="s">
        <v>88</v>
      </c>
      <c r="AV511" s="13" t="s">
        <v>88</v>
      </c>
      <c r="AW511" s="13" t="s">
        <v>33</v>
      </c>
      <c r="AX511" s="13" t="s">
        <v>78</v>
      </c>
      <c r="AY511" s="214" t="s">
        <v>148</v>
      </c>
    </row>
    <row r="512" spans="1:65" s="13" customFormat="1">
      <c r="B512" s="203"/>
      <c r="C512" s="204"/>
      <c r="D512" s="205" t="s">
        <v>157</v>
      </c>
      <c r="E512" s="206" t="s">
        <v>1</v>
      </c>
      <c r="F512" s="207" t="s">
        <v>1654</v>
      </c>
      <c r="G512" s="204"/>
      <c r="H512" s="208">
        <v>37.200000000000003</v>
      </c>
      <c r="I512" s="209"/>
      <c r="J512" s="204"/>
      <c r="K512" s="204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157</v>
      </c>
      <c r="AU512" s="214" t="s">
        <v>88</v>
      </c>
      <c r="AV512" s="13" t="s">
        <v>88</v>
      </c>
      <c r="AW512" s="13" t="s">
        <v>33</v>
      </c>
      <c r="AX512" s="13" t="s">
        <v>78</v>
      </c>
      <c r="AY512" s="214" t="s">
        <v>148</v>
      </c>
    </row>
    <row r="513" spans="1:65" s="13" customFormat="1">
      <c r="B513" s="203"/>
      <c r="C513" s="204"/>
      <c r="D513" s="205" t="s">
        <v>157</v>
      </c>
      <c r="E513" s="206" t="s">
        <v>1</v>
      </c>
      <c r="F513" s="207" t="s">
        <v>1662</v>
      </c>
      <c r="G513" s="204"/>
      <c r="H513" s="208">
        <v>15.5</v>
      </c>
      <c r="I513" s="209"/>
      <c r="J513" s="204"/>
      <c r="K513" s="204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157</v>
      </c>
      <c r="AU513" s="214" t="s">
        <v>88</v>
      </c>
      <c r="AV513" s="13" t="s">
        <v>88</v>
      </c>
      <c r="AW513" s="13" t="s">
        <v>33</v>
      </c>
      <c r="AX513" s="13" t="s">
        <v>78</v>
      </c>
      <c r="AY513" s="214" t="s">
        <v>148</v>
      </c>
    </row>
    <row r="514" spans="1:65" s="13" customFormat="1">
      <c r="B514" s="203"/>
      <c r="C514" s="204"/>
      <c r="D514" s="205" t="s">
        <v>157</v>
      </c>
      <c r="E514" s="206" t="s">
        <v>1</v>
      </c>
      <c r="F514" s="207" t="s">
        <v>1656</v>
      </c>
      <c r="G514" s="204"/>
      <c r="H514" s="208">
        <v>25.2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157</v>
      </c>
      <c r="AU514" s="214" t="s">
        <v>88</v>
      </c>
      <c r="AV514" s="13" t="s">
        <v>88</v>
      </c>
      <c r="AW514" s="13" t="s">
        <v>33</v>
      </c>
      <c r="AX514" s="13" t="s">
        <v>78</v>
      </c>
      <c r="AY514" s="214" t="s">
        <v>148</v>
      </c>
    </row>
    <row r="515" spans="1:65" s="13" customFormat="1">
      <c r="B515" s="203"/>
      <c r="C515" s="204"/>
      <c r="D515" s="205" t="s">
        <v>157</v>
      </c>
      <c r="E515" s="206" t="s">
        <v>1</v>
      </c>
      <c r="F515" s="207" t="s">
        <v>1657</v>
      </c>
      <c r="G515" s="204"/>
      <c r="H515" s="208">
        <v>28.2</v>
      </c>
      <c r="I515" s="209"/>
      <c r="J515" s="204"/>
      <c r="K515" s="204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157</v>
      </c>
      <c r="AU515" s="214" t="s">
        <v>88</v>
      </c>
      <c r="AV515" s="13" t="s">
        <v>88</v>
      </c>
      <c r="AW515" s="13" t="s">
        <v>33</v>
      </c>
      <c r="AX515" s="13" t="s">
        <v>78</v>
      </c>
      <c r="AY515" s="214" t="s">
        <v>148</v>
      </c>
    </row>
    <row r="516" spans="1:65" s="13" customFormat="1">
      <c r="B516" s="203"/>
      <c r="C516" s="204"/>
      <c r="D516" s="205" t="s">
        <v>157</v>
      </c>
      <c r="E516" s="206" t="s">
        <v>1</v>
      </c>
      <c r="F516" s="207" t="s">
        <v>1663</v>
      </c>
      <c r="G516" s="204"/>
      <c r="H516" s="208">
        <v>33.799999999999997</v>
      </c>
      <c r="I516" s="209"/>
      <c r="J516" s="204"/>
      <c r="K516" s="204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157</v>
      </c>
      <c r="AU516" s="214" t="s">
        <v>88</v>
      </c>
      <c r="AV516" s="13" t="s">
        <v>88</v>
      </c>
      <c r="AW516" s="13" t="s">
        <v>33</v>
      </c>
      <c r="AX516" s="13" t="s">
        <v>78</v>
      </c>
      <c r="AY516" s="214" t="s">
        <v>148</v>
      </c>
    </row>
    <row r="517" spans="1:65" s="2" customFormat="1" ht="24.15" customHeight="1">
      <c r="A517" s="33"/>
      <c r="B517" s="34"/>
      <c r="C517" s="215" t="s">
        <v>941</v>
      </c>
      <c r="D517" s="215" t="s">
        <v>262</v>
      </c>
      <c r="E517" s="216" t="s">
        <v>1664</v>
      </c>
      <c r="F517" s="217" t="s">
        <v>1665</v>
      </c>
      <c r="G517" s="218" t="s">
        <v>199</v>
      </c>
      <c r="H517" s="219">
        <v>52.2</v>
      </c>
      <c r="I517" s="220"/>
      <c r="J517" s="221">
        <f>ROUND(I517*H517,0)</f>
        <v>0</v>
      </c>
      <c r="K517" s="217" t="s">
        <v>1</v>
      </c>
      <c r="L517" s="222"/>
      <c r="M517" s="223" t="s">
        <v>1</v>
      </c>
      <c r="N517" s="224" t="s">
        <v>44</v>
      </c>
      <c r="O517" s="70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01" t="s">
        <v>307</v>
      </c>
      <c r="AT517" s="201" t="s">
        <v>262</v>
      </c>
      <c r="AU517" s="201" t="s">
        <v>88</v>
      </c>
      <c r="AY517" s="16" t="s">
        <v>148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6" t="s">
        <v>88</v>
      </c>
      <c r="BK517" s="202">
        <f>ROUND(I517*H517,0)</f>
        <v>0</v>
      </c>
      <c r="BL517" s="16" t="s">
        <v>226</v>
      </c>
      <c r="BM517" s="201" t="s">
        <v>1666</v>
      </c>
    </row>
    <row r="518" spans="1:65" s="13" customFormat="1">
      <c r="B518" s="203"/>
      <c r="C518" s="204"/>
      <c r="D518" s="205" t="s">
        <v>157</v>
      </c>
      <c r="E518" s="206" t="s">
        <v>1</v>
      </c>
      <c r="F518" s="207" t="s">
        <v>1667</v>
      </c>
      <c r="G518" s="204"/>
      <c r="H518" s="208">
        <v>24.6</v>
      </c>
      <c r="I518" s="209"/>
      <c r="J518" s="204"/>
      <c r="K518" s="204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157</v>
      </c>
      <c r="AU518" s="214" t="s">
        <v>88</v>
      </c>
      <c r="AV518" s="13" t="s">
        <v>88</v>
      </c>
      <c r="AW518" s="13" t="s">
        <v>33</v>
      </c>
      <c r="AX518" s="13" t="s">
        <v>78</v>
      </c>
      <c r="AY518" s="214" t="s">
        <v>148</v>
      </c>
    </row>
    <row r="519" spans="1:65" s="13" customFormat="1">
      <c r="B519" s="203"/>
      <c r="C519" s="204"/>
      <c r="D519" s="205" t="s">
        <v>157</v>
      </c>
      <c r="E519" s="206" t="s">
        <v>1</v>
      </c>
      <c r="F519" s="207" t="s">
        <v>1668</v>
      </c>
      <c r="G519" s="204"/>
      <c r="H519" s="208">
        <v>27.6</v>
      </c>
      <c r="I519" s="209"/>
      <c r="J519" s="204"/>
      <c r="K519" s="204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157</v>
      </c>
      <c r="AU519" s="214" t="s">
        <v>88</v>
      </c>
      <c r="AV519" s="13" t="s">
        <v>88</v>
      </c>
      <c r="AW519" s="13" t="s">
        <v>33</v>
      </c>
      <c r="AX519" s="13" t="s">
        <v>78</v>
      </c>
      <c r="AY519" s="214" t="s">
        <v>148</v>
      </c>
    </row>
    <row r="520" spans="1:65" s="2" customFormat="1" ht="24.15" customHeight="1">
      <c r="A520" s="33"/>
      <c r="B520" s="34"/>
      <c r="C520" s="215" t="s">
        <v>945</v>
      </c>
      <c r="D520" s="215" t="s">
        <v>262</v>
      </c>
      <c r="E520" s="216" t="s">
        <v>1669</v>
      </c>
      <c r="F520" s="217" t="s">
        <v>1670</v>
      </c>
      <c r="G520" s="218" t="s">
        <v>905</v>
      </c>
      <c r="H520" s="219">
        <v>24</v>
      </c>
      <c r="I520" s="220"/>
      <c r="J520" s="221">
        <f>ROUND(I520*H520,0)</f>
        <v>0</v>
      </c>
      <c r="K520" s="217" t="s">
        <v>1</v>
      </c>
      <c r="L520" s="222"/>
      <c r="M520" s="223" t="s">
        <v>1</v>
      </c>
      <c r="N520" s="224" t="s">
        <v>44</v>
      </c>
      <c r="O520" s="70"/>
      <c r="P520" s="199">
        <f>O520*H520</f>
        <v>0</v>
      </c>
      <c r="Q520" s="199">
        <v>0</v>
      </c>
      <c r="R520" s="199">
        <f>Q520*H520</f>
        <v>0</v>
      </c>
      <c r="S520" s="199">
        <v>0</v>
      </c>
      <c r="T520" s="200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01" t="s">
        <v>307</v>
      </c>
      <c r="AT520" s="201" t="s">
        <v>262</v>
      </c>
      <c r="AU520" s="201" t="s">
        <v>88</v>
      </c>
      <c r="AY520" s="16" t="s">
        <v>148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6" t="s">
        <v>88</v>
      </c>
      <c r="BK520" s="202">
        <f>ROUND(I520*H520,0)</f>
        <v>0</v>
      </c>
      <c r="BL520" s="16" t="s">
        <v>226</v>
      </c>
      <c r="BM520" s="201" t="s">
        <v>1671</v>
      </c>
    </row>
    <row r="521" spans="1:65" s="13" customFormat="1">
      <c r="B521" s="203"/>
      <c r="C521" s="204"/>
      <c r="D521" s="205" t="s">
        <v>157</v>
      </c>
      <c r="E521" s="206" t="s">
        <v>1</v>
      </c>
      <c r="F521" s="207" t="s">
        <v>1672</v>
      </c>
      <c r="G521" s="204"/>
      <c r="H521" s="208">
        <v>24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157</v>
      </c>
      <c r="AU521" s="214" t="s">
        <v>88</v>
      </c>
      <c r="AV521" s="13" t="s">
        <v>88</v>
      </c>
      <c r="AW521" s="13" t="s">
        <v>33</v>
      </c>
      <c r="AX521" s="13" t="s">
        <v>78</v>
      </c>
      <c r="AY521" s="214" t="s">
        <v>148</v>
      </c>
    </row>
    <row r="522" spans="1:65" s="2" customFormat="1" ht="24.15" customHeight="1">
      <c r="A522" s="33"/>
      <c r="B522" s="34"/>
      <c r="C522" s="215" t="s">
        <v>952</v>
      </c>
      <c r="D522" s="215" t="s">
        <v>262</v>
      </c>
      <c r="E522" s="216" t="s">
        <v>908</v>
      </c>
      <c r="F522" s="217" t="s">
        <v>909</v>
      </c>
      <c r="G522" s="218" t="s">
        <v>199</v>
      </c>
      <c r="H522" s="219">
        <v>202.2</v>
      </c>
      <c r="I522" s="220"/>
      <c r="J522" s="221">
        <f>ROUND(I522*H522,0)</f>
        <v>0</v>
      </c>
      <c r="K522" s="217" t="s">
        <v>1</v>
      </c>
      <c r="L522" s="222"/>
      <c r="M522" s="223" t="s">
        <v>1</v>
      </c>
      <c r="N522" s="224" t="s">
        <v>44</v>
      </c>
      <c r="O522" s="70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01" t="s">
        <v>307</v>
      </c>
      <c r="AT522" s="201" t="s">
        <v>262</v>
      </c>
      <c r="AU522" s="201" t="s">
        <v>88</v>
      </c>
      <c r="AY522" s="16" t="s">
        <v>148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6" t="s">
        <v>88</v>
      </c>
      <c r="BK522" s="202">
        <f>ROUND(I522*H522,0)</f>
        <v>0</v>
      </c>
      <c r="BL522" s="16" t="s">
        <v>226</v>
      </c>
      <c r="BM522" s="201" t="s">
        <v>1673</v>
      </c>
    </row>
    <row r="523" spans="1:65" s="13" customFormat="1">
      <c r="B523" s="203"/>
      <c r="C523" s="204"/>
      <c r="D523" s="205" t="s">
        <v>157</v>
      </c>
      <c r="E523" s="206" t="s">
        <v>1</v>
      </c>
      <c r="F523" s="207" t="s">
        <v>1674</v>
      </c>
      <c r="G523" s="204"/>
      <c r="H523" s="208">
        <v>151.19999999999999</v>
      </c>
      <c r="I523" s="209"/>
      <c r="J523" s="204"/>
      <c r="K523" s="204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157</v>
      </c>
      <c r="AU523" s="214" t="s">
        <v>88</v>
      </c>
      <c r="AV523" s="13" t="s">
        <v>88</v>
      </c>
      <c r="AW523" s="13" t="s">
        <v>33</v>
      </c>
      <c r="AX523" s="13" t="s">
        <v>78</v>
      </c>
      <c r="AY523" s="214" t="s">
        <v>148</v>
      </c>
    </row>
    <row r="524" spans="1:65" s="13" customFormat="1">
      <c r="B524" s="203"/>
      <c r="C524" s="204"/>
      <c r="D524" s="205" t="s">
        <v>157</v>
      </c>
      <c r="E524" s="206" t="s">
        <v>1</v>
      </c>
      <c r="F524" s="207" t="s">
        <v>1675</v>
      </c>
      <c r="G524" s="204"/>
      <c r="H524" s="208">
        <v>36</v>
      </c>
      <c r="I524" s="209"/>
      <c r="J524" s="204"/>
      <c r="K524" s="204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157</v>
      </c>
      <c r="AU524" s="214" t="s">
        <v>88</v>
      </c>
      <c r="AV524" s="13" t="s">
        <v>88</v>
      </c>
      <c r="AW524" s="13" t="s">
        <v>33</v>
      </c>
      <c r="AX524" s="13" t="s">
        <v>78</v>
      </c>
      <c r="AY524" s="214" t="s">
        <v>148</v>
      </c>
    </row>
    <row r="525" spans="1:65" s="13" customFormat="1">
      <c r="B525" s="203"/>
      <c r="C525" s="204"/>
      <c r="D525" s="205" t="s">
        <v>157</v>
      </c>
      <c r="E525" s="206" t="s">
        <v>1</v>
      </c>
      <c r="F525" s="207" t="s">
        <v>1676</v>
      </c>
      <c r="G525" s="204"/>
      <c r="H525" s="208">
        <v>15</v>
      </c>
      <c r="I525" s="209"/>
      <c r="J525" s="204"/>
      <c r="K525" s="204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157</v>
      </c>
      <c r="AU525" s="214" t="s">
        <v>88</v>
      </c>
      <c r="AV525" s="13" t="s">
        <v>88</v>
      </c>
      <c r="AW525" s="13" t="s">
        <v>33</v>
      </c>
      <c r="AX525" s="13" t="s">
        <v>78</v>
      </c>
      <c r="AY525" s="214" t="s">
        <v>148</v>
      </c>
    </row>
    <row r="526" spans="1:65" s="2" customFormat="1" ht="24.15" customHeight="1">
      <c r="A526" s="33"/>
      <c r="B526" s="34"/>
      <c r="C526" s="215" t="s">
        <v>956</v>
      </c>
      <c r="D526" s="215" t="s">
        <v>262</v>
      </c>
      <c r="E526" s="216" t="s">
        <v>914</v>
      </c>
      <c r="F526" s="217" t="s">
        <v>915</v>
      </c>
      <c r="G526" s="218" t="s">
        <v>905</v>
      </c>
      <c r="H526" s="219">
        <v>106</v>
      </c>
      <c r="I526" s="220"/>
      <c r="J526" s="221">
        <f>ROUND(I526*H526,0)</f>
        <v>0</v>
      </c>
      <c r="K526" s="217" t="s">
        <v>1</v>
      </c>
      <c r="L526" s="222"/>
      <c r="M526" s="223" t="s">
        <v>1</v>
      </c>
      <c r="N526" s="224" t="s">
        <v>44</v>
      </c>
      <c r="O526" s="70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201" t="s">
        <v>307</v>
      </c>
      <c r="AT526" s="201" t="s">
        <v>262</v>
      </c>
      <c r="AU526" s="201" t="s">
        <v>88</v>
      </c>
      <c r="AY526" s="16" t="s">
        <v>148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6" t="s">
        <v>88</v>
      </c>
      <c r="BK526" s="202">
        <f>ROUND(I526*H526,0)</f>
        <v>0</v>
      </c>
      <c r="BL526" s="16" t="s">
        <v>226</v>
      </c>
      <c r="BM526" s="201" t="s">
        <v>1677</v>
      </c>
    </row>
    <row r="527" spans="1:65" s="13" customFormat="1">
      <c r="B527" s="203"/>
      <c r="C527" s="204"/>
      <c r="D527" s="205" t="s">
        <v>157</v>
      </c>
      <c r="E527" s="206" t="s">
        <v>1</v>
      </c>
      <c r="F527" s="207" t="s">
        <v>1678</v>
      </c>
      <c r="G527" s="204"/>
      <c r="H527" s="208">
        <v>72</v>
      </c>
      <c r="I527" s="209"/>
      <c r="J527" s="204"/>
      <c r="K527" s="204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157</v>
      </c>
      <c r="AU527" s="214" t="s">
        <v>88</v>
      </c>
      <c r="AV527" s="13" t="s">
        <v>88</v>
      </c>
      <c r="AW527" s="13" t="s">
        <v>33</v>
      </c>
      <c r="AX527" s="13" t="s">
        <v>78</v>
      </c>
      <c r="AY527" s="214" t="s">
        <v>148</v>
      </c>
    </row>
    <row r="528" spans="1:65" s="13" customFormat="1">
      <c r="B528" s="203"/>
      <c r="C528" s="204"/>
      <c r="D528" s="205" t="s">
        <v>157</v>
      </c>
      <c r="E528" s="206" t="s">
        <v>1</v>
      </c>
      <c r="F528" s="207" t="s">
        <v>1679</v>
      </c>
      <c r="G528" s="204"/>
      <c r="H528" s="208">
        <v>24</v>
      </c>
      <c r="I528" s="209"/>
      <c r="J528" s="204"/>
      <c r="K528" s="204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157</v>
      </c>
      <c r="AU528" s="214" t="s">
        <v>88</v>
      </c>
      <c r="AV528" s="13" t="s">
        <v>88</v>
      </c>
      <c r="AW528" s="13" t="s">
        <v>33</v>
      </c>
      <c r="AX528" s="13" t="s">
        <v>78</v>
      </c>
      <c r="AY528" s="214" t="s">
        <v>148</v>
      </c>
    </row>
    <row r="529" spans="1:65" s="13" customFormat="1">
      <c r="B529" s="203"/>
      <c r="C529" s="204"/>
      <c r="D529" s="205" t="s">
        <v>157</v>
      </c>
      <c r="E529" s="206" t="s">
        <v>1</v>
      </c>
      <c r="F529" s="207" t="s">
        <v>1680</v>
      </c>
      <c r="G529" s="204"/>
      <c r="H529" s="208">
        <v>10</v>
      </c>
      <c r="I529" s="209"/>
      <c r="J529" s="204"/>
      <c r="K529" s="204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157</v>
      </c>
      <c r="AU529" s="214" t="s">
        <v>88</v>
      </c>
      <c r="AV529" s="13" t="s">
        <v>88</v>
      </c>
      <c r="AW529" s="13" t="s">
        <v>33</v>
      </c>
      <c r="AX529" s="13" t="s">
        <v>78</v>
      </c>
      <c r="AY529" s="214" t="s">
        <v>148</v>
      </c>
    </row>
    <row r="530" spans="1:65" s="2" customFormat="1" ht="24.15" customHeight="1">
      <c r="A530" s="33"/>
      <c r="B530" s="34"/>
      <c r="C530" s="215" t="s">
        <v>960</v>
      </c>
      <c r="D530" s="215" t="s">
        <v>262</v>
      </c>
      <c r="E530" s="216" t="s">
        <v>920</v>
      </c>
      <c r="F530" s="217" t="s">
        <v>921</v>
      </c>
      <c r="G530" s="218" t="s">
        <v>199</v>
      </c>
      <c r="H530" s="219">
        <v>31.2</v>
      </c>
      <c r="I530" s="220"/>
      <c r="J530" s="221">
        <f>ROUND(I530*H530,0)</f>
        <v>0</v>
      </c>
      <c r="K530" s="217" t="s">
        <v>1</v>
      </c>
      <c r="L530" s="222"/>
      <c r="M530" s="223" t="s">
        <v>1</v>
      </c>
      <c r="N530" s="224" t="s">
        <v>44</v>
      </c>
      <c r="O530" s="70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201" t="s">
        <v>307</v>
      </c>
      <c r="AT530" s="201" t="s">
        <v>262</v>
      </c>
      <c r="AU530" s="201" t="s">
        <v>88</v>
      </c>
      <c r="AY530" s="16" t="s">
        <v>148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6" t="s">
        <v>88</v>
      </c>
      <c r="BK530" s="202">
        <f>ROUND(I530*H530,0)</f>
        <v>0</v>
      </c>
      <c r="BL530" s="16" t="s">
        <v>226</v>
      </c>
      <c r="BM530" s="201" t="s">
        <v>1681</v>
      </c>
    </row>
    <row r="531" spans="1:65" s="13" customFormat="1">
      <c r="B531" s="203"/>
      <c r="C531" s="204"/>
      <c r="D531" s="205" t="s">
        <v>157</v>
      </c>
      <c r="E531" s="206" t="s">
        <v>1</v>
      </c>
      <c r="F531" s="207" t="s">
        <v>1682</v>
      </c>
      <c r="G531" s="204"/>
      <c r="H531" s="208">
        <v>31.2</v>
      </c>
      <c r="I531" s="209"/>
      <c r="J531" s="204"/>
      <c r="K531" s="204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157</v>
      </c>
      <c r="AU531" s="214" t="s">
        <v>88</v>
      </c>
      <c r="AV531" s="13" t="s">
        <v>88</v>
      </c>
      <c r="AW531" s="13" t="s">
        <v>33</v>
      </c>
      <c r="AX531" s="13" t="s">
        <v>78</v>
      </c>
      <c r="AY531" s="214" t="s">
        <v>148</v>
      </c>
    </row>
    <row r="532" spans="1:65" s="2" customFormat="1" ht="24.15" customHeight="1">
      <c r="A532" s="33"/>
      <c r="B532" s="34"/>
      <c r="C532" s="215" t="s">
        <v>965</v>
      </c>
      <c r="D532" s="215" t="s">
        <v>262</v>
      </c>
      <c r="E532" s="216" t="s">
        <v>925</v>
      </c>
      <c r="F532" s="217" t="s">
        <v>926</v>
      </c>
      <c r="G532" s="218" t="s">
        <v>905</v>
      </c>
      <c r="H532" s="219">
        <v>52</v>
      </c>
      <c r="I532" s="220"/>
      <c r="J532" s="221">
        <f>ROUND(I532*H532,0)</f>
        <v>0</v>
      </c>
      <c r="K532" s="217" t="s">
        <v>1</v>
      </c>
      <c r="L532" s="222"/>
      <c r="M532" s="223" t="s">
        <v>1</v>
      </c>
      <c r="N532" s="224" t="s">
        <v>44</v>
      </c>
      <c r="O532" s="70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201" t="s">
        <v>307</v>
      </c>
      <c r="AT532" s="201" t="s">
        <v>262</v>
      </c>
      <c r="AU532" s="201" t="s">
        <v>88</v>
      </c>
      <c r="AY532" s="16" t="s">
        <v>148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6" t="s">
        <v>88</v>
      </c>
      <c r="BK532" s="202">
        <f>ROUND(I532*H532,0)</f>
        <v>0</v>
      </c>
      <c r="BL532" s="16" t="s">
        <v>226</v>
      </c>
      <c r="BM532" s="201" t="s">
        <v>1683</v>
      </c>
    </row>
    <row r="533" spans="1:65" s="2" customFormat="1" ht="24.15" customHeight="1">
      <c r="A533" s="33"/>
      <c r="B533" s="34"/>
      <c r="C533" s="190" t="s">
        <v>970</v>
      </c>
      <c r="D533" s="190" t="s">
        <v>150</v>
      </c>
      <c r="E533" s="191" t="s">
        <v>929</v>
      </c>
      <c r="F533" s="192" t="s">
        <v>930</v>
      </c>
      <c r="G533" s="193" t="s">
        <v>199</v>
      </c>
      <c r="H533" s="194">
        <v>91.2</v>
      </c>
      <c r="I533" s="195"/>
      <c r="J533" s="196">
        <f>ROUND(I533*H533,0)</f>
        <v>0</v>
      </c>
      <c r="K533" s="192" t="s">
        <v>154</v>
      </c>
      <c r="L533" s="38"/>
      <c r="M533" s="197" t="s">
        <v>1</v>
      </c>
      <c r="N533" s="198" t="s">
        <v>44</v>
      </c>
      <c r="O533" s="70"/>
      <c r="P533" s="199">
        <f>O533*H533</f>
        <v>0</v>
      </c>
      <c r="Q533" s="199">
        <v>2.2799999999999999E-3</v>
      </c>
      <c r="R533" s="199">
        <f>Q533*H533</f>
        <v>0.20793600000000001</v>
      </c>
      <c r="S533" s="199">
        <v>0</v>
      </c>
      <c r="T533" s="200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201" t="s">
        <v>226</v>
      </c>
      <c r="AT533" s="201" t="s">
        <v>150</v>
      </c>
      <c r="AU533" s="201" t="s">
        <v>88</v>
      </c>
      <c r="AY533" s="16" t="s">
        <v>148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6" t="s">
        <v>88</v>
      </c>
      <c r="BK533" s="202">
        <f>ROUND(I533*H533,0)</f>
        <v>0</v>
      </c>
      <c r="BL533" s="16" t="s">
        <v>226</v>
      </c>
      <c r="BM533" s="201" t="s">
        <v>1684</v>
      </c>
    </row>
    <row r="534" spans="1:65" s="13" customFormat="1">
      <c r="B534" s="203"/>
      <c r="C534" s="204"/>
      <c r="D534" s="205" t="s">
        <v>157</v>
      </c>
      <c r="E534" s="206" t="s">
        <v>1</v>
      </c>
      <c r="F534" s="207" t="s">
        <v>1649</v>
      </c>
      <c r="G534" s="204"/>
      <c r="H534" s="208">
        <v>91.2</v>
      </c>
      <c r="I534" s="209"/>
      <c r="J534" s="204"/>
      <c r="K534" s="204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157</v>
      </c>
      <c r="AU534" s="214" t="s">
        <v>88</v>
      </c>
      <c r="AV534" s="13" t="s">
        <v>88</v>
      </c>
      <c r="AW534" s="13" t="s">
        <v>33</v>
      </c>
      <c r="AX534" s="13" t="s">
        <v>78</v>
      </c>
      <c r="AY534" s="214" t="s">
        <v>148</v>
      </c>
    </row>
    <row r="535" spans="1:65" s="2" customFormat="1" ht="24.15" customHeight="1">
      <c r="A535" s="33"/>
      <c r="B535" s="34"/>
      <c r="C535" s="190" t="s">
        <v>974</v>
      </c>
      <c r="D535" s="190" t="s">
        <v>150</v>
      </c>
      <c r="E535" s="191" t="s">
        <v>933</v>
      </c>
      <c r="F535" s="192" t="s">
        <v>934</v>
      </c>
      <c r="G535" s="193" t="s">
        <v>570</v>
      </c>
      <c r="H535" s="194">
        <v>2</v>
      </c>
      <c r="I535" s="195"/>
      <c r="J535" s="196">
        <f>ROUND(I535*H535,0)</f>
        <v>0</v>
      </c>
      <c r="K535" s="192" t="s">
        <v>154</v>
      </c>
      <c r="L535" s="38"/>
      <c r="M535" s="197" t="s">
        <v>1</v>
      </c>
      <c r="N535" s="198" t="s">
        <v>44</v>
      </c>
      <c r="O535" s="70"/>
      <c r="P535" s="199">
        <f>O535*H535</f>
        <v>0</v>
      </c>
      <c r="Q535" s="199">
        <v>2.5000000000000001E-4</v>
      </c>
      <c r="R535" s="199">
        <f>Q535*H535</f>
        <v>5.0000000000000001E-4</v>
      </c>
      <c r="S535" s="199">
        <v>0</v>
      </c>
      <c r="T535" s="200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201" t="s">
        <v>226</v>
      </c>
      <c r="AT535" s="201" t="s">
        <v>150</v>
      </c>
      <c r="AU535" s="201" t="s">
        <v>88</v>
      </c>
      <c r="AY535" s="16" t="s">
        <v>148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6" t="s">
        <v>88</v>
      </c>
      <c r="BK535" s="202">
        <f>ROUND(I535*H535,0)</f>
        <v>0</v>
      </c>
      <c r="BL535" s="16" t="s">
        <v>226</v>
      </c>
      <c r="BM535" s="201" t="s">
        <v>1685</v>
      </c>
    </row>
    <row r="536" spans="1:65" s="13" customFormat="1">
      <c r="B536" s="203"/>
      <c r="C536" s="204"/>
      <c r="D536" s="205" t="s">
        <v>157</v>
      </c>
      <c r="E536" s="206" t="s">
        <v>1</v>
      </c>
      <c r="F536" s="207" t="s">
        <v>936</v>
      </c>
      <c r="G536" s="204"/>
      <c r="H536" s="208">
        <v>2</v>
      </c>
      <c r="I536" s="209"/>
      <c r="J536" s="204"/>
      <c r="K536" s="204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157</v>
      </c>
      <c r="AU536" s="214" t="s">
        <v>88</v>
      </c>
      <c r="AV536" s="13" t="s">
        <v>88</v>
      </c>
      <c r="AW536" s="13" t="s">
        <v>33</v>
      </c>
      <c r="AX536" s="13" t="s">
        <v>78</v>
      </c>
      <c r="AY536" s="214" t="s">
        <v>148</v>
      </c>
    </row>
    <row r="537" spans="1:65" s="2" customFormat="1" ht="24.15" customHeight="1">
      <c r="A537" s="33"/>
      <c r="B537" s="34"/>
      <c r="C537" s="190" t="s">
        <v>980</v>
      </c>
      <c r="D537" s="190" t="s">
        <v>150</v>
      </c>
      <c r="E537" s="191" t="s">
        <v>938</v>
      </c>
      <c r="F537" s="192" t="s">
        <v>939</v>
      </c>
      <c r="G537" s="193" t="s">
        <v>199</v>
      </c>
      <c r="H537" s="194">
        <v>7.6</v>
      </c>
      <c r="I537" s="195"/>
      <c r="J537" s="196">
        <f>ROUND(I537*H537,0)</f>
        <v>0</v>
      </c>
      <c r="K537" s="192" t="s">
        <v>154</v>
      </c>
      <c r="L537" s="38"/>
      <c r="M537" s="197" t="s">
        <v>1</v>
      </c>
      <c r="N537" s="198" t="s">
        <v>44</v>
      </c>
      <c r="O537" s="70"/>
      <c r="P537" s="199">
        <f>O537*H537</f>
        <v>0</v>
      </c>
      <c r="Q537" s="199">
        <v>1.91E-3</v>
      </c>
      <c r="R537" s="199">
        <f>Q537*H537</f>
        <v>1.4515999999999999E-2</v>
      </c>
      <c r="S537" s="199">
        <v>0</v>
      </c>
      <c r="T537" s="200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201" t="s">
        <v>226</v>
      </c>
      <c r="AT537" s="201" t="s">
        <v>150</v>
      </c>
      <c r="AU537" s="201" t="s">
        <v>88</v>
      </c>
      <c r="AY537" s="16" t="s">
        <v>148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6" t="s">
        <v>88</v>
      </c>
      <c r="BK537" s="202">
        <f>ROUND(I537*H537,0)</f>
        <v>0</v>
      </c>
      <c r="BL537" s="16" t="s">
        <v>226</v>
      </c>
      <c r="BM537" s="201" t="s">
        <v>1686</v>
      </c>
    </row>
    <row r="538" spans="1:65" s="13" customFormat="1">
      <c r="B538" s="203"/>
      <c r="C538" s="204"/>
      <c r="D538" s="205" t="s">
        <v>157</v>
      </c>
      <c r="E538" s="206" t="s">
        <v>1</v>
      </c>
      <c r="F538" s="207" t="s">
        <v>882</v>
      </c>
      <c r="G538" s="204"/>
      <c r="H538" s="208">
        <v>7.6</v>
      </c>
      <c r="I538" s="209"/>
      <c r="J538" s="204"/>
      <c r="K538" s="204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157</v>
      </c>
      <c r="AU538" s="214" t="s">
        <v>88</v>
      </c>
      <c r="AV538" s="13" t="s">
        <v>88</v>
      </c>
      <c r="AW538" s="13" t="s">
        <v>33</v>
      </c>
      <c r="AX538" s="13" t="s">
        <v>78</v>
      </c>
      <c r="AY538" s="214" t="s">
        <v>148</v>
      </c>
    </row>
    <row r="539" spans="1:65" s="2" customFormat="1" ht="37.950000000000003" customHeight="1">
      <c r="A539" s="33"/>
      <c r="B539" s="34"/>
      <c r="C539" s="190" t="s">
        <v>985</v>
      </c>
      <c r="D539" s="190" t="s">
        <v>150</v>
      </c>
      <c r="E539" s="191" t="s">
        <v>942</v>
      </c>
      <c r="F539" s="192" t="s">
        <v>943</v>
      </c>
      <c r="G539" s="193" t="s">
        <v>669</v>
      </c>
      <c r="H539" s="194">
        <v>4</v>
      </c>
      <c r="I539" s="195"/>
      <c r="J539" s="196">
        <f>ROUND(I539*H539,0)</f>
        <v>0</v>
      </c>
      <c r="K539" s="192" t="s">
        <v>1</v>
      </c>
      <c r="L539" s="38"/>
      <c r="M539" s="197" t="s">
        <v>1</v>
      </c>
      <c r="N539" s="198" t="s">
        <v>44</v>
      </c>
      <c r="O539" s="70"/>
      <c r="P539" s="199">
        <f>O539*H539</f>
        <v>0</v>
      </c>
      <c r="Q539" s="199">
        <v>0</v>
      </c>
      <c r="R539" s="199">
        <f>Q539*H539</f>
        <v>0</v>
      </c>
      <c r="S539" s="199">
        <v>0</v>
      </c>
      <c r="T539" s="200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201" t="s">
        <v>226</v>
      </c>
      <c r="AT539" s="201" t="s">
        <v>150</v>
      </c>
      <c r="AU539" s="201" t="s">
        <v>88</v>
      </c>
      <c r="AY539" s="16" t="s">
        <v>148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6" t="s">
        <v>88</v>
      </c>
      <c r="BK539" s="202">
        <f>ROUND(I539*H539,0)</f>
        <v>0</v>
      </c>
      <c r="BL539" s="16" t="s">
        <v>226</v>
      </c>
      <c r="BM539" s="201" t="s">
        <v>1687</v>
      </c>
    </row>
    <row r="540" spans="1:65" s="2" customFormat="1" ht="24.15" customHeight="1">
      <c r="A540" s="33"/>
      <c r="B540" s="34"/>
      <c r="C540" s="190" t="s">
        <v>990</v>
      </c>
      <c r="D540" s="190" t="s">
        <v>150</v>
      </c>
      <c r="E540" s="191" t="s">
        <v>946</v>
      </c>
      <c r="F540" s="192" t="s">
        <v>947</v>
      </c>
      <c r="G540" s="193" t="s">
        <v>948</v>
      </c>
      <c r="H540" s="235"/>
      <c r="I540" s="195"/>
      <c r="J540" s="196">
        <f>ROUND(I540*H540,0)</f>
        <v>0</v>
      </c>
      <c r="K540" s="192" t="s">
        <v>154</v>
      </c>
      <c r="L540" s="38"/>
      <c r="M540" s="197" t="s">
        <v>1</v>
      </c>
      <c r="N540" s="198" t="s">
        <v>44</v>
      </c>
      <c r="O540" s="70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201" t="s">
        <v>226</v>
      </c>
      <c r="AT540" s="201" t="s">
        <v>150</v>
      </c>
      <c r="AU540" s="201" t="s">
        <v>88</v>
      </c>
      <c r="AY540" s="16" t="s">
        <v>148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6" t="s">
        <v>88</v>
      </c>
      <c r="BK540" s="202">
        <f>ROUND(I540*H540,0)</f>
        <v>0</v>
      </c>
      <c r="BL540" s="16" t="s">
        <v>226</v>
      </c>
      <c r="BM540" s="201" t="s">
        <v>1688</v>
      </c>
    </row>
    <row r="541" spans="1:65" s="12" customFormat="1" ht="22.95" customHeight="1">
      <c r="B541" s="174"/>
      <c r="C541" s="175"/>
      <c r="D541" s="176" t="s">
        <v>77</v>
      </c>
      <c r="E541" s="188" t="s">
        <v>950</v>
      </c>
      <c r="F541" s="188" t="s">
        <v>951</v>
      </c>
      <c r="G541" s="175"/>
      <c r="H541" s="175"/>
      <c r="I541" s="178"/>
      <c r="J541" s="189">
        <f>BK541</f>
        <v>0</v>
      </c>
      <c r="K541" s="175"/>
      <c r="L541" s="180"/>
      <c r="M541" s="181"/>
      <c r="N541" s="182"/>
      <c r="O541" s="182"/>
      <c r="P541" s="183">
        <f>SUM(P542:P548)</f>
        <v>0</v>
      </c>
      <c r="Q541" s="182"/>
      <c r="R541" s="183">
        <f>SUM(R542:R548)</f>
        <v>2.6750000000000003E-2</v>
      </c>
      <c r="S541" s="182"/>
      <c r="T541" s="184">
        <f>SUM(T542:T548)</f>
        <v>0.05</v>
      </c>
      <c r="AR541" s="185" t="s">
        <v>88</v>
      </c>
      <c r="AT541" s="186" t="s">
        <v>77</v>
      </c>
      <c r="AU541" s="186" t="s">
        <v>8</v>
      </c>
      <c r="AY541" s="185" t="s">
        <v>148</v>
      </c>
      <c r="BK541" s="187">
        <f>SUM(BK542:BK548)</f>
        <v>0</v>
      </c>
    </row>
    <row r="542" spans="1:65" s="2" customFormat="1" ht="24.15" customHeight="1">
      <c r="A542" s="33"/>
      <c r="B542" s="34"/>
      <c r="C542" s="190" t="s">
        <v>999</v>
      </c>
      <c r="D542" s="190" t="s">
        <v>150</v>
      </c>
      <c r="E542" s="191" t="s">
        <v>953</v>
      </c>
      <c r="F542" s="192" t="s">
        <v>954</v>
      </c>
      <c r="G542" s="193" t="s">
        <v>570</v>
      </c>
      <c r="H542" s="194">
        <v>10</v>
      </c>
      <c r="I542" s="195"/>
      <c r="J542" s="196">
        <f>ROUND(I542*H542,0)</f>
        <v>0</v>
      </c>
      <c r="K542" s="192" t="s">
        <v>154</v>
      </c>
      <c r="L542" s="38"/>
      <c r="M542" s="197" t="s">
        <v>1</v>
      </c>
      <c r="N542" s="198" t="s">
        <v>44</v>
      </c>
      <c r="O542" s="70"/>
      <c r="P542" s="199">
        <f>O542*H542</f>
        <v>0</v>
      </c>
      <c r="Q542" s="199">
        <v>0</v>
      </c>
      <c r="R542" s="199">
        <f>Q542*H542</f>
        <v>0</v>
      </c>
      <c r="S542" s="199">
        <v>5.0000000000000001E-3</v>
      </c>
      <c r="T542" s="200">
        <f>S542*H542</f>
        <v>0.05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01" t="s">
        <v>226</v>
      </c>
      <c r="AT542" s="201" t="s">
        <v>150</v>
      </c>
      <c r="AU542" s="201" t="s">
        <v>88</v>
      </c>
      <c r="AY542" s="16" t="s">
        <v>148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6" t="s">
        <v>88</v>
      </c>
      <c r="BK542" s="202">
        <f>ROUND(I542*H542,0)</f>
        <v>0</v>
      </c>
      <c r="BL542" s="16" t="s">
        <v>226</v>
      </c>
      <c r="BM542" s="201" t="s">
        <v>1689</v>
      </c>
    </row>
    <row r="543" spans="1:65" s="2" customFormat="1" ht="24.15" customHeight="1">
      <c r="A543" s="33"/>
      <c r="B543" s="34"/>
      <c r="C543" s="190" t="s">
        <v>1005</v>
      </c>
      <c r="D543" s="190" t="s">
        <v>150</v>
      </c>
      <c r="E543" s="191" t="s">
        <v>957</v>
      </c>
      <c r="F543" s="192" t="s">
        <v>958</v>
      </c>
      <c r="G543" s="193" t="s">
        <v>570</v>
      </c>
      <c r="H543" s="194">
        <v>10</v>
      </c>
      <c r="I543" s="195"/>
      <c r="J543" s="196">
        <f>ROUND(I543*H543,0)</f>
        <v>0</v>
      </c>
      <c r="K543" s="192" t="s">
        <v>154</v>
      </c>
      <c r="L543" s="38"/>
      <c r="M543" s="197" t="s">
        <v>1</v>
      </c>
      <c r="N543" s="198" t="s">
        <v>44</v>
      </c>
      <c r="O543" s="70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01" t="s">
        <v>226</v>
      </c>
      <c r="AT543" s="201" t="s">
        <v>150</v>
      </c>
      <c r="AU543" s="201" t="s">
        <v>88</v>
      </c>
      <c r="AY543" s="16" t="s">
        <v>148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16" t="s">
        <v>88</v>
      </c>
      <c r="BK543" s="202">
        <f>ROUND(I543*H543,0)</f>
        <v>0</v>
      </c>
      <c r="BL543" s="16" t="s">
        <v>226</v>
      </c>
      <c r="BM543" s="201" t="s">
        <v>1690</v>
      </c>
    </row>
    <row r="544" spans="1:65" s="2" customFormat="1" ht="21.75" customHeight="1">
      <c r="A544" s="33"/>
      <c r="B544" s="34"/>
      <c r="C544" s="215" t="s">
        <v>1010</v>
      </c>
      <c r="D544" s="215" t="s">
        <v>262</v>
      </c>
      <c r="E544" s="216" t="s">
        <v>961</v>
      </c>
      <c r="F544" s="217" t="s">
        <v>962</v>
      </c>
      <c r="G544" s="218" t="s">
        <v>199</v>
      </c>
      <c r="H544" s="219">
        <v>16.5</v>
      </c>
      <c r="I544" s="220"/>
      <c r="J544" s="221">
        <f>ROUND(I544*H544,0)</f>
        <v>0</v>
      </c>
      <c r="K544" s="217" t="s">
        <v>154</v>
      </c>
      <c r="L544" s="222"/>
      <c r="M544" s="223" t="s">
        <v>1</v>
      </c>
      <c r="N544" s="224" t="s">
        <v>44</v>
      </c>
      <c r="O544" s="70"/>
      <c r="P544" s="199">
        <f>O544*H544</f>
        <v>0</v>
      </c>
      <c r="Q544" s="199">
        <v>1.5E-3</v>
      </c>
      <c r="R544" s="199">
        <f>Q544*H544</f>
        <v>2.4750000000000001E-2</v>
      </c>
      <c r="S544" s="199">
        <v>0</v>
      </c>
      <c r="T544" s="200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201" t="s">
        <v>307</v>
      </c>
      <c r="AT544" s="201" t="s">
        <v>262</v>
      </c>
      <c r="AU544" s="201" t="s">
        <v>88</v>
      </c>
      <c r="AY544" s="16" t="s">
        <v>148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6" t="s">
        <v>88</v>
      </c>
      <c r="BK544" s="202">
        <f>ROUND(I544*H544,0)</f>
        <v>0</v>
      </c>
      <c r="BL544" s="16" t="s">
        <v>226</v>
      </c>
      <c r="BM544" s="201" t="s">
        <v>1691</v>
      </c>
    </row>
    <row r="545" spans="1:65" s="13" customFormat="1">
      <c r="B545" s="203"/>
      <c r="C545" s="204"/>
      <c r="D545" s="205" t="s">
        <v>157</v>
      </c>
      <c r="E545" s="206" t="s">
        <v>1</v>
      </c>
      <c r="F545" s="207" t="s">
        <v>1692</v>
      </c>
      <c r="G545" s="204"/>
      <c r="H545" s="208">
        <v>16.5</v>
      </c>
      <c r="I545" s="209"/>
      <c r="J545" s="204"/>
      <c r="K545" s="204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157</v>
      </c>
      <c r="AU545" s="214" t="s">
        <v>88</v>
      </c>
      <c r="AV545" s="13" t="s">
        <v>88</v>
      </c>
      <c r="AW545" s="13" t="s">
        <v>33</v>
      </c>
      <c r="AX545" s="13" t="s">
        <v>78</v>
      </c>
      <c r="AY545" s="214" t="s">
        <v>148</v>
      </c>
    </row>
    <row r="546" spans="1:65" s="2" customFormat="1" ht="16.5" customHeight="1">
      <c r="A546" s="33"/>
      <c r="B546" s="34"/>
      <c r="C546" s="215" t="s">
        <v>1014</v>
      </c>
      <c r="D546" s="215" t="s">
        <v>262</v>
      </c>
      <c r="E546" s="216" t="s">
        <v>966</v>
      </c>
      <c r="F546" s="217" t="s">
        <v>967</v>
      </c>
      <c r="G546" s="218" t="s">
        <v>968</v>
      </c>
      <c r="H546" s="219">
        <v>10</v>
      </c>
      <c r="I546" s="220"/>
      <c r="J546" s="221">
        <f>ROUND(I546*H546,0)</f>
        <v>0</v>
      </c>
      <c r="K546" s="217" t="s">
        <v>154</v>
      </c>
      <c r="L546" s="222"/>
      <c r="M546" s="223" t="s">
        <v>1</v>
      </c>
      <c r="N546" s="224" t="s">
        <v>44</v>
      </c>
      <c r="O546" s="70"/>
      <c r="P546" s="199">
        <f>O546*H546</f>
        <v>0</v>
      </c>
      <c r="Q546" s="199">
        <v>2.0000000000000001E-4</v>
      </c>
      <c r="R546" s="199">
        <f>Q546*H546</f>
        <v>2E-3</v>
      </c>
      <c r="S546" s="199">
        <v>0</v>
      </c>
      <c r="T546" s="200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201" t="s">
        <v>307</v>
      </c>
      <c r="AT546" s="201" t="s">
        <v>262</v>
      </c>
      <c r="AU546" s="201" t="s">
        <v>88</v>
      </c>
      <c r="AY546" s="16" t="s">
        <v>148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6" t="s">
        <v>88</v>
      </c>
      <c r="BK546" s="202">
        <f>ROUND(I546*H546,0)</f>
        <v>0</v>
      </c>
      <c r="BL546" s="16" t="s">
        <v>226</v>
      </c>
      <c r="BM546" s="201" t="s">
        <v>1693</v>
      </c>
    </row>
    <row r="547" spans="1:65" s="2" customFormat="1" ht="24.15" customHeight="1">
      <c r="A547" s="33"/>
      <c r="B547" s="34"/>
      <c r="C547" s="190" t="s">
        <v>1019</v>
      </c>
      <c r="D547" s="190" t="s">
        <v>150</v>
      </c>
      <c r="E547" s="191" t="s">
        <v>971</v>
      </c>
      <c r="F547" s="192" t="s">
        <v>972</v>
      </c>
      <c r="G547" s="193" t="s">
        <v>669</v>
      </c>
      <c r="H547" s="194">
        <v>10</v>
      </c>
      <c r="I547" s="195"/>
      <c r="J547" s="196">
        <f>ROUND(I547*H547,0)</f>
        <v>0</v>
      </c>
      <c r="K547" s="192" t="s">
        <v>1</v>
      </c>
      <c r="L547" s="38"/>
      <c r="M547" s="197" t="s">
        <v>1</v>
      </c>
      <c r="N547" s="198" t="s">
        <v>44</v>
      </c>
      <c r="O547" s="70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01" t="s">
        <v>226</v>
      </c>
      <c r="AT547" s="201" t="s">
        <v>150</v>
      </c>
      <c r="AU547" s="201" t="s">
        <v>88</v>
      </c>
      <c r="AY547" s="16" t="s">
        <v>148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6" t="s">
        <v>88</v>
      </c>
      <c r="BK547" s="202">
        <f>ROUND(I547*H547,0)</f>
        <v>0</v>
      </c>
      <c r="BL547" s="16" t="s">
        <v>226</v>
      </c>
      <c r="BM547" s="201" t="s">
        <v>1694</v>
      </c>
    </row>
    <row r="548" spans="1:65" s="2" customFormat="1" ht="24.15" customHeight="1">
      <c r="A548" s="33"/>
      <c r="B548" s="34"/>
      <c r="C548" s="190" t="s">
        <v>1023</v>
      </c>
      <c r="D548" s="190" t="s">
        <v>150</v>
      </c>
      <c r="E548" s="191" t="s">
        <v>975</v>
      </c>
      <c r="F548" s="192" t="s">
        <v>976</v>
      </c>
      <c r="G548" s="193" t="s">
        <v>948</v>
      </c>
      <c r="H548" s="235"/>
      <c r="I548" s="195"/>
      <c r="J548" s="196">
        <f>ROUND(I548*H548,0)</f>
        <v>0</v>
      </c>
      <c r="K548" s="192" t="s">
        <v>154</v>
      </c>
      <c r="L548" s="38"/>
      <c r="M548" s="197" t="s">
        <v>1</v>
      </c>
      <c r="N548" s="198" t="s">
        <v>44</v>
      </c>
      <c r="O548" s="70"/>
      <c r="P548" s="199">
        <f>O548*H548</f>
        <v>0</v>
      </c>
      <c r="Q548" s="199">
        <v>0</v>
      </c>
      <c r="R548" s="199">
        <f>Q548*H548</f>
        <v>0</v>
      </c>
      <c r="S548" s="199">
        <v>0</v>
      </c>
      <c r="T548" s="200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201" t="s">
        <v>226</v>
      </c>
      <c r="AT548" s="201" t="s">
        <v>150</v>
      </c>
      <c r="AU548" s="201" t="s">
        <v>88</v>
      </c>
      <c r="AY548" s="16" t="s">
        <v>148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16" t="s">
        <v>88</v>
      </c>
      <c r="BK548" s="202">
        <f>ROUND(I548*H548,0)</f>
        <v>0</v>
      </c>
      <c r="BL548" s="16" t="s">
        <v>226</v>
      </c>
      <c r="BM548" s="201" t="s">
        <v>1695</v>
      </c>
    </row>
    <row r="549" spans="1:65" s="12" customFormat="1" ht="22.95" customHeight="1">
      <c r="B549" s="174"/>
      <c r="C549" s="175"/>
      <c r="D549" s="176" t="s">
        <v>77</v>
      </c>
      <c r="E549" s="188" t="s">
        <v>978</v>
      </c>
      <c r="F549" s="188" t="s">
        <v>979</v>
      </c>
      <c r="G549" s="175"/>
      <c r="H549" s="175"/>
      <c r="I549" s="178"/>
      <c r="J549" s="189">
        <f>BK549</f>
        <v>0</v>
      </c>
      <c r="K549" s="175"/>
      <c r="L549" s="180"/>
      <c r="M549" s="181"/>
      <c r="N549" s="182"/>
      <c r="O549" s="182"/>
      <c r="P549" s="183">
        <f>SUM(P550:P583)</f>
        <v>0</v>
      </c>
      <c r="Q549" s="182"/>
      <c r="R549" s="183">
        <f>SUM(R550:R583)</f>
        <v>2.5599339999999997</v>
      </c>
      <c r="S549" s="182"/>
      <c r="T549" s="184">
        <f>SUM(T550:T583)</f>
        <v>1.95824</v>
      </c>
      <c r="AR549" s="185" t="s">
        <v>88</v>
      </c>
      <c r="AT549" s="186" t="s">
        <v>77</v>
      </c>
      <c r="AU549" s="186" t="s">
        <v>8</v>
      </c>
      <c r="AY549" s="185" t="s">
        <v>148</v>
      </c>
      <c r="BK549" s="187">
        <f>SUM(BK550:BK583)</f>
        <v>0</v>
      </c>
    </row>
    <row r="550" spans="1:65" s="2" customFormat="1" ht="16.5" customHeight="1">
      <c r="A550" s="33"/>
      <c r="B550" s="34"/>
      <c r="C550" s="190" t="s">
        <v>1029</v>
      </c>
      <c r="D550" s="190" t="s">
        <v>150</v>
      </c>
      <c r="E550" s="191" t="s">
        <v>1696</v>
      </c>
      <c r="F550" s="192" t="s">
        <v>1697</v>
      </c>
      <c r="G550" s="193" t="s">
        <v>153</v>
      </c>
      <c r="H550" s="194">
        <v>7.28</v>
      </c>
      <c r="I550" s="195"/>
      <c r="J550" s="196">
        <f>ROUND(I550*H550,0)</f>
        <v>0</v>
      </c>
      <c r="K550" s="192" t="s">
        <v>154</v>
      </c>
      <c r="L550" s="38"/>
      <c r="M550" s="197" t="s">
        <v>1</v>
      </c>
      <c r="N550" s="198" t="s">
        <v>44</v>
      </c>
      <c r="O550" s="70"/>
      <c r="P550" s="199">
        <f>O550*H550</f>
        <v>0</v>
      </c>
      <c r="Q550" s="199">
        <v>0</v>
      </c>
      <c r="R550" s="199">
        <f>Q550*H550</f>
        <v>0</v>
      </c>
      <c r="S550" s="199">
        <v>1.7999999999999999E-2</v>
      </c>
      <c r="T550" s="200">
        <f>S550*H550</f>
        <v>0.13103999999999999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201" t="s">
        <v>226</v>
      </c>
      <c r="AT550" s="201" t="s">
        <v>150</v>
      </c>
      <c r="AU550" s="201" t="s">
        <v>88</v>
      </c>
      <c r="AY550" s="16" t="s">
        <v>148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6" t="s">
        <v>88</v>
      </c>
      <c r="BK550" s="202">
        <f>ROUND(I550*H550,0)</f>
        <v>0</v>
      </c>
      <c r="BL550" s="16" t="s">
        <v>226</v>
      </c>
      <c r="BM550" s="201" t="s">
        <v>1698</v>
      </c>
    </row>
    <row r="551" spans="1:65" s="13" customFormat="1">
      <c r="B551" s="203"/>
      <c r="C551" s="204"/>
      <c r="D551" s="205" t="s">
        <v>157</v>
      </c>
      <c r="E551" s="206" t="s">
        <v>1</v>
      </c>
      <c r="F551" s="207" t="s">
        <v>1642</v>
      </c>
      <c r="G551" s="204"/>
      <c r="H551" s="208">
        <v>7.28</v>
      </c>
      <c r="I551" s="209"/>
      <c r="J551" s="204"/>
      <c r="K551" s="204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157</v>
      </c>
      <c r="AU551" s="214" t="s">
        <v>88</v>
      </c>
      <c r="AV551" s="13" t="s">
        <v>88</v>
      </c>
      <c r="AW551" s="13" t="s">
        <v>33</v>
      </c>
      <c r="AX551" s="13" t="s">
        <v>78</v>
      </c>
      <c r="AY551" s="214" t="s">
        <v>148</v>
      </c>
    </row>
    <row r="552" spans="1:65" s="2" customFormat="1" ht="24.15" customHeight="1">
      <c r="A552" s="33"/>
      <c r="B552" s="34"/>
      <c r="C552" s="190" t="s">
        <v>1035</v>
      </c>
      <c r="D552" s="190" t="s">
        <v>150</v>
      </c>
      <c r="E552" s="191" t="s">
        <v>981</v>
      </c>
      <c r="F552" s="192" t="s">
        <v>982</v>
      </c>
      <c r="G552" s="193" t="s">
        <v>199</v>
      </c>
      <c r="H552" s="194">
        <v>100.8</v>
      </c>
      <c r="I552" s="195"/>
      <c r="J552" s="196">
        <f>ROUND(I552*H552,0)</f>
        <v>0</v>
      </c>
      <c r="K552" s="192" t="s">
        <v>154</v>
      </c>
      <c r="L552" s="38"/>
      <c r="M552" s="197" t="s">
        <v>1</v>
      </c>
      <c r="N552" s="198" t="s">
        <v>44</v>
      </c>
      <c r="O552" s="70"/>
      <c r="P552" s="199">
        <f>O552*H552</f>
        <v>0</v>
      </c>
      <c r="Q552" s="199">
        <v>0</v>
      </c>
      <c r="R552" s="199">
        <f>Q552*H552</f>
        <v>0</v>
      </c>
      <c r="S552" s="199">
        <v>1.6E-2</v>
      </c>
      <c r="T552" s="200">
        <f>S552*H552</f>
        <v>1.6128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01" t="s">
        <v>226</v>
      </c>
      <c r="AT552" s="201" t="s">
        <v>150</v>
      </c>
      <c r="AU552" s="201" t="s">
        <v>88</v>
      </c>
      <c r="AY552" s="16" t="s">
        <v>148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6" t="s">
        <v>88</v>
      </c>
      <c r="BK552" s="202">
        <f>ROUND(I552*H552,0)</f>
        <v>0</v>
      </c>
      <c r="BL552" s="16" t="s">
        <v>226</v>
      </c>
      <c r="BM552" s="201" t="s">
        <v>1699</v>
      </c>
    </row>
    <row r="553" spans="1:65" s="13" customFormat="1">
      <c r="B553" s="203"/>
      <c r="C553" s="204"/>
      <c r="D553" s="205" t="s">
        <v>157</v>
      </c>
      <c r="E553" s="206" t="s">
        <v>1</v>
      </c>
      <c r="F553" s="207" t="s">
        <v>1700</v>
      </c>
      <c r="G553" s="204"/>
      <c r="H553" s="208">
        <v>100.8</v>
      </c>
      <c r="I553" s="209"/>
      <c r="J553" s="204"/>
      <c r="K553" s="204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157</v>
      </c>
      <c r="AU553" s="214" t="s">
        <v>88</v>
      </c>
      <c r="AV553" s="13" t="s">
        <v>88</v>
      </c>
      <c r="AW553" s="13" t="s">
        <v>33</v>
      </c>
      <c r="AX553" s="13" t="s">
        <v>78</v>
      </c>
      <c r="AY553" s="214" t="s">
        <v>148</v>
      </c>
    </row>
    <row r="554" spans="1:65" s="2" customFormat="1" ht="33" customHeight="1">
      <c r="A554" s="33"/>
      <c r="B554" s="34"/>
      <c r="C554" s="190" t="s">
        <v>1040</v>
      </c>
      <c r="D554" s="190" t="s">
        <v>150</v>
      </c>
      <c r="E554" s="191" t="s">
        <v>1701</v>
      </c>
      <c r="F554" s="192" t="s">
        <v>1702</v>
      </c>
      <c r="G554" s="193" t="s">
        <v>199</v>
      </c>
      <c r="H554" s="194">
        <v>13.4</v>
      </c>
      <c r="I554" s="195"/>
      <c r="J554" s="196">
        <f>ROUND(I554*H554,0)</f>
        <v>0</v>
      </c>
      <c r="K554" s="192" t="s">
        <v>154</v>
      </c>
      <c r="L554" s="38"/>
      <c r="M554" s="197" t="s">
        <v>1</v>
      </c>
      <c r="N554" s="198" t="s">
        <v>44</v>
      </c>
      <c r="O554" s="70"/>
      <c r="P554" s="199">
        <f>O554*H554</f>
        <v>0</v>
      </c>
      <c r="Q554" s="199">
        <v>0</v>
      </c>
      <c r="R554" s="199">
        <f>Q554*H554</f>
        <v>0</v>
      </c>
      <c r="S554" s="199">
        <v>1.6E-2</v>
      </c>
      <c r="T554" s="200">
        <f>S554*H554</f>
        <v>0.21440000000000001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201" t="s">
        <v>226</v>
      </c>
      <c r="AT554" s="201" t="s">
        <v>150</v>
      </c>
      <c r="AU554" s="201" t="s">
        <v>88</v>
      </c>
      <c r="AY554" s="16" t="s">
        <v>148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6" t="s">
        <v>88</v>
      </c>
      <c r="BK554" s="202">
        <f>ROUND(I554*H554,0)</f>
        <v>0</v>
      </c>
      <c r="BL554" s="16" t="s">
        <v>226</v>
      </c>
      <c r="BM554" s="201" t="s">
        <v>1703</v>
      </c>
    </row>
    <row r="555" spans="1:65" s="13" customFormat="1">
      <c r="B555" s="203"/>
      <c r="C555" s="204"/>
      <c r="D555" s="205" t="s">
        <v>157</v>
      </c>
      <c r="E555" s="206" t="s">
        <v>1</v>
      </c>
      <c r="F555" s="207" t="s">
        <v>1704</v>
      </c>
      <c r="G555" s="204"/>
      <c r="H555" s="208">
        <v>13.4</v>
      </c>
      <c r="I555" s="209"/>
      <c r="J555" s="204"/>
      <c r="K555" s="204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157</v>
      </c>
      <c r="AU555" s="214" t="s">
        <v>88</v>
      </c>
      <c r="AV555" s="13" t="s">
        <v>88</v>
      </c>
      <c r="AW555" s="13" t="s">
        <v>33</v>
      </c>
      <c r="AX555" s="13" t="s">
        <v>78</v>
      </c>
      <c r="AY555" s="214" t="s">
        <v>148</v>
      </c>
    </row>
    <row r="556" spans="1:65" s="2" customFormat="1" ht="24.15" customHeight="1">
      <c r="A556" s="33"/>
      <c r="B556" s="34"/>
      <c r="C556" s="190" t="s">
        <v>1045</v>
      </c>
      <c r="D556" s="190" t="s">
        <v>150</v>
      </c>
      <c r="E556" s="191" t="s">
        <v>986</v>
      </c>
      <c r="F556" s="192" t="s">
        <v>987</v>
      </c>
      <c r="G556" s="193" t="s">
        <v>199</v>
      </c>
      <c r="H556" s="194">
        <v>100.8</v>
      </c>
      <c r="I556" s="195"/>
      <c r="J556" s="196">
        <f>ROUND(I556*H556,0)</f>
        <v>0</v>
      </c>
      <c r="K556" s="192" t="s">
        <v>154</v>
      </c>
      <c r="L556" s="38"/>
      <c r="M556" s="197" t="s">
        <v>1</v>
      </c>
      <c r="N556" s="198" t="s">
        <v>44</v>
      </c>
      <c r="O556" s="70"/>
      <c r="P556" s="199">
        <f>O556*H556</f>
        <v>0</v>
      </c>
      <c r="Q556" s="199">
        <v>4.0000000000000002E-4</v>
      </c>
      <c r="R556" s="199">
        <f>Q556*H556</f>
        <v>4.0320000000000002E-2</v>
      </c>
      <c r="S556" s="199">
        <v>0</v>
      </c>
      <c r="T556" s="200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1" t="s">
        <v>226</v>
      </c>
      <c r="AT556" s="201" t="s">
        <v>150</v>
      </c>
      <c r="AU556" s="201" t="s">
        <v>88</v>
      </c>
      <c r="AY556" s="16" t="s">
        <v>148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6" t="s">
        <v>88</v>
      </c>
      <c r="BK556" s="202">
        <f>ROUND(I556*H556,0)</f>
        <v>0</v>
      </c>
      <c r="BL556" s="16" t="s">
        <v>226</v>
      </c>
      <c r="BM556" s="201" t="s">
        <v>1705</v>
      </c>
    </row>
    <row r="557" spans="1:65" s="13" customFormat="1">
      <c r="B557" s="203"/>
      <c r="C557" s="204"/>
      <c r="D557" s="205" t="s">
        <v>157</v>
      </c>
      <c r="E557" s="206" t="s">
        <v>1</v>
      </c>
      <c r="F557" s="207" t="s">
        <v>1706</v>
      </c>
      <c r="G557" s="204"/>
      <c r="H557" s="208">
        <v>100.8</v>
      </c>
      <c r="I557" s="209"/>
      <c r="J557" s="204"/>
      <c r="K557" s="204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157</v>
      </c>
      <c r="AU557" s="214" t="s">
        <v>88</v>
      </c>
      <c r="AV557" s="13" t="s">
        <v>88</v>
      </c>
      <c r="AW557" s="13" t="s">
        <v>33</v>
      </c>
      <c r="AX557" s="13" t="s">
        <v>78</v>
      </c>
      <c r="AY557" s="214" t="s">
        <v>148</v>
      </c>
    </row>
    <row r="558" spans="1:65" s="2" customFormat="1" ht="24.15" customHeight="1">
      <c r="A558" s="33"/>
      <c r="B558" s="34"/>
      <c r="C558" s="215" t="s">
        <v>1050</v>
      </c>
      <c r="D558" s="215" t="s">
        <v>262</v>
      </c>
      <c r="E558" s="216" t="s">
        <v>1707</v>
      </c>
      <c r="F558" s="217" t="s">
        <v>1708</v>
      </c>
      <c r="G558" s="218" t="s">
        <v>993</v>
      </c>
      <c r="H558" s="219">
        <v>853.63400000000001</v>
      </c>
      <c r="I558" s="220"/>
      <c r="J558" s="221">
        <f>ROUND(I558*H558,0)</f>
        <v>0</v>
      </c>
      <c r="K558" s="217" t="s">
        <v>1</v>
      </c>
      <c r="L558" s="222"/>
      <c r="M558" s="223" t="s">
        <v>1</v>
      </c>
      <c r="N558" s="224" t="s">
        <v>44</v>
      </c>
      <c r="O558" s="70"/>
      <c r="P558" s="199">
        <f>O558*H558</f>
        <v>0</v>
      </c>
      <c r="Q558" s="199">
        <v>1E-3</v>
      </c>
      <c r="R558" s="199">
        <f>Q558*H558</f>
        <v>0.853634</v>
      </c>
      <c r="S558" s="199">
        <v>0</v>
      </c>
      <c r="T558" s="200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201" t="s">
        <v>186</v>
      </c>
      <c r="AT558" s="201" t="s">
        <v>262</v>
      </c>
      <c r="AU558" s="201" t="s">
        <v>88</v>
      </c>
      <c r="AY558" s="16" t="s">
        <v>148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6" t="s">
        <v>88</v>
      </c>
      <c r="BK558" s="202">
        <f>ROUND(I558*H558,0)</f>
        <v>0</v>
      </c>
      <c r="BL558" s="16" t="s">
        <v>155</v>
      </c>
      <c r="BM558" s="201" t="s">
        <v>1709</v>
      </c>
    </row>
    <row r="559" spans="1:65" s="13" customFormat="1">
      <c r="B559" s="203"/>
      <c r="C559" s="204"/>
      <c r="D559" s="205" t="s">
        <v>157</v>
      </c>
      <c r="E559" s="206" t="s">
        <v>1</v>
      </c>
      <c r="F559" s="207" t="s">
        <v>1710</v>
      </c>
      <c r="G559" s="204"/>
      <c r="H559" s="208">
        <v>155.60599999999999</v>
      </c>
      <c r="I559" s="209"/>
      <c r="J559" s="204"/>
      <c r="K559" s="204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157</v>
      </c>
      <c r="AU559" s="214" t="s">
        <v>88</v>
      </c>
      <c r="AV559" s="13" t="s">
        <v>88</v>
      </c>
      <c r="AW559" s="13" t="s">
        <v>33</v>
      </c>
      <c r="AX559" s="13" t="s">
        <v>78</v>
      </c>
      <c r="AY559" s="214" t="s">
        <v>148</v>
      </c>
    </row>
    <row r="560" spans="1:65" s="13" customFormat="1">
      <c r="B560" s="203"/>
      <c r="C560" s="204"/>
      <c r="D560" s="205" t="s">
        <v>157</v>
      </c>
      <c r="E560" s="206" t="s">
        <v>1</v>
      </c>
      <c r="F560" s="207" t="s">
        <v>1711</v>
      </c>
      <c r="G560" s="204"/>
      <c r="H560" s="208">
        <v>399.70600000000002</v>
      </c>
      <c r="I560" s="209"/>
      <c r="J560" s="204"/>
      <c r="K560" s="204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157</v>
      </c>
      <c r="AU560" s="214" t="s">
        <v>88</v>
      </c>
      <c r="AV560" s="13" t="s">
        <v>88</v>
      </c>
      <c r="AW560" s="13" t="s">
        <v>33</v>
      </c>
      <c r="AX560" s="13" t="s">
        <v>78</v>
      </c>
      <c r="AY560" s="214" t="s">
        <v>148</v>
      </c>
    </row>
    <row r="561" spans="1:65" s="13" customFormat="1">
      <c r="B561" s="203"/>
      <c r="C561" s="204"/>
      <c r="D561" s="205" t="s">
        <v>157</v>
      </c>
      <c r="E561" s="206" t="s">
        <v>1</v>
      </c>
      <c r="F561" s="207" t="s">
        <v>1712</v>
      </c>
      <c r="G561" s="204"/>
      <c r="H561" s="208">
        <v>186.97800000000001</v>
      </c>
      <c r="I561" s="209"/>
      <c r="J561" s="204"/>
      <c r="K561" s="204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157</v>
      </c>
      <c r="AU561" s="214" t="s">
        <v>88</v>
      </c>
      <c r="AV561" s="13" t="s">
        <v>88</v>
      </c>
      <c r="AW561" s="13" t="s">
        <v>33</v>
      </c>
      <c r="AX561" s="13" t="s">
        <v>78</v>
      </c>
      <c r="AY561" s="214" t="s">
        <v>148</v>
      </c>
    </row>
    <row r="562" spans="1:65" s="13" customFormat="1">
      <c r="B562" s="203"/>
      <c r="C562" s="204"/>
      <c r="D562" s="205" t="s">
        <v>157</v>
      </c>
      <c r="E562" s="206" t="s">
        <v>1</v>
      </c>
      <c r="F562" s="207" t="s">
        <v>1713</v>
      </c>
      <c r="G562" s="204"/>
      <c r="H562" s="208">
        <v>111.34399999999999</v>
      </c>
      <c r="I562" s="209"/>
      <c r="J562" s="204"/>
      <c r="K562" s="204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157</v>
      </c>
      <c r="AU562" s="214" t="s">
        <v>88</v>
      </c>
      <c r="AV562" s="13" t="s">
        <v>88</v>
      </c>
      <c r="AW562" s="13" t="s">
        <v>33</v>
      </c>
      <c r="AX562" s="13" t="s">
        <v>78</v>
      </c>
      <c r="AY562" s="214" t="s">
        <v>148</v>
      </c>
    </row>
    <row r="563" spans="1:65" s="2" customFormat="1" ht="24.15" customHeight="1">
      <c r="A563" s="33"/>
      <c r="B563" s="34"/>
      <c r="C563" s="215" t="s">
        <v>1055</v>
      </c>
      <c r="D563" s="215" t="s">
        <v>262</v>
      </c>
      <c r="E563" s="216" t="s">
        <v>1714</v>
      </c>
      <c r="F563" s="217" t="s">
        <v>1715</v>
      </c>
      <c r="G563" s="218" t="s">
        <v>993</v>
      </c>
      <c r="H563" s="219">
        <v>1128.7149999999999</v>
      </c>
      <c r="I563" s="220"/>
      <c r="J563" s="221">
        <f>ROUND(I563*H563,0)</f>
        <v>0</v>
      </c>
      <c r="K563" s="217" t="s">
        <v>1</v>
      </c>
      <c r="L563" s="222"/>
      <c r="M563" s="223" t="s">
        <v>1</v>
      </c>
      <c r="N563" s="224" t="s">
        <v>44</v>
      </c>
      <c r="O563" s="70"/>
      <c r="P563" s="199">
        <f>O563*H563</f>
        <v>0</v>
      </c>
      <c r="Q563" s="199">
        <v>1E-3</v>
      </c>
      <c r="R563" s="199">
        <f>Q563*H563</f>
        <v>1.1287149999999999</v>
      </c>
      <c r="S563" s="199">
        <v>0</v>
      </c>
      <c r="T563" s="200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201" t="s">
        <v>186</v>
      </c>
      <c r="AT563" s="201" t="s">
        <v>262</v>
      </c>
      <c r="AU563" s="201" t="s">
        <v>88</v>
      </c>
      <c r="AY563" s="16" t="s">
        <v>148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16" t="s">
        <v>88</v>
      </c>
      <c r="BK563" s="202">
        <f>ROUND(I563*H563,0)</f>
        <v>0</v>
      </c>
      <c r="BL563" s="16" t="s">
        <v>155</v>
      </c>
      <c r="BM563" s="201" t="s">
        <v>1716</v>
      </c>
    </row>
    <row r="564" spans="1:65" s="13" customFormat="1">
      <c r="B564" s="203"/>
      <c r="C564" s="204"/>
      <c r="D564" s="205" t="s">
        <v>157</v>
      </c>
      <c r="E564" s="206" t="s">
        <v>1</v>
      </c>
      <c r="F564" s="207" t="s">
        <v>1717</v>
      </c>
      <c r="G564" s="204"/>
      <c r="H564" s="208">
        <v>207.47499999999999</v>
      </c>
      <c r="I564" s="209"/>
      <c r="J564" s="204"/>
      <c r="K564" s="204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157</v>
      </c>
      <c r="AU564" s="214" t="s">
        <v>88</v>
      </c>
      <c r="AV564" s="13" t="s">
        <v>88</v>
      </c>
      <c r="AW564" s="13" t="s">
        <v>33</v>
      </c>
      <c r="AX564" s="13" t="s">
        <v>78</v>
      </c>
      <c r="AY564" s="214" t="s">
        <v>148</v>
      </c>
    </row>
    <row r="565" spans="1:65" s="13" customFormat="1">
      <c r="B565" s="203"/>
      <c r="C565" s="204"/>
      <c r="D565" s="205" t="s">
        <v>157</v>
      </c>
      <c r="E565" s="206" t="s">
        <v>1</v>
      </c>
      <c r="F565" s="207" t="s">
        <v>1718</v>
      </c>
      <c r="G565" s="204"/>
      <c r="H565" s="208">
        <v>521.04499999999996</v>
      </c>
      <c r="I565" s="209"/>
      <c r="J565" s="204"/>
      <c r="K565" s="204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157</v>
      </c>
      <c r="AU565" s="214" t="s">
        <v>88</v>
      </c>
      <c r="AV565" s="13" t="s">
        <v>88</v>
      </c>
      <c r="AW565" s="13" t="s">
        <v>33</v>
      </c>
      <c r="AX565" s="13" t="s">
        <v>78</v>
      </c>
      <c r="AY565" s="214" t="s">
        <v>148</v>
      </c>
    </row>
    <row r="566" spans="1:65" s="13" customFormat="1">
      <c r="B566" s="203"/>
      <c r="C566" s="204"/>
      <c r="D566" s="205" t="s">
        <v>157</v>
      </c>
      <c r="E566" s="206" t="s">
        <v>1</v>
      </c>
      <c r="F566" s="207" t="s">
        <v>1719</v>
      </c>
      <c r="G566" s="204"/>
      <c r="H566" s="208">
        <v>252.971</v>
      </c>
      <c r="I566" s="209"/>
      <c r="J566" s="204"/>
      <c r="K566" s="204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157</v>
      </c>
      <c r="AU566" s="214" t="s">
        <v>88</v>
      </c>
      <c r="AV566" s="13" t="s">
        <v>88</v>
      </c>
      <c r="AW566" s="13" t="s">
        <v>33</v>
      </c>
      <c r="AX566" s="13" t="s">
        <v>78</v>
      </c>
      <c r="AY566" s="214" t="s">
        <v>148</v>
      </c>
    </row>
    <row r="567" spans="1:65" s="13" customFormat="1">
      <c r="B567" s="203"/>
      <c r="C567" s="204"/>
      <c r="D567" s="205" t="s">
        <v>157</v>
      </c>
      <c r="E567" s="206" t="s">
        <v>1</v>
      </c>
      <c r="F567" s="207" t="s">
        <v>1720</v>
      </c>
      <c r="G567" s="204"/>
      <c r="H567" s="208">
        <v>147.22399999999999</v>
      </c>
      <c r="I567" s="209"/>
      <c r="J567" s="204"/>
      <c r="K567" s="204"/>
      <c r="L567" s="210"/>
      <c r="M567" s="211"/>
      <c r="N567" s="212"/>
      <c r="O567" s="212"/>
      <c r="P567" s="212"/>
      <c r="Q567" s="212"/>
      <c r="R567" s="212"/>
      <c r="S567" s="212"/>
      <c r="T567" s="213"/>
      <c r="AT567" s="214" t="s">
        <v>157</v>
      </c>
      <c r="AU567" s="214" t="s">
        <v>88</v>
      </c>
      <c r="AV567" s="13" t="s">
        <v>88</v>
      </c>
      <c r="AW567" s="13" t="s">
        <v>33</v>
      </c>
      <c r="AX567" s="13" t="s">
        <v>78</v>
      </c>
      <c r="AY567" s="214" t="s">
        <v>148</v>
      </c>
    </row>
    <row r="568" spans="1:65" s="2" customFormat="1" ht="24.15" customHeight="1">
      <c r="A568" s="33"/>
      <c r="B568" s="34"/>
      <c r="C568" s="190" t="s">
        <v>1060</v>
      </c>
      <c r="D568" s="190" t="s">
        <v>150</v>
      </c>
      <c r="E568" s="191" t="s">
        <v>1721</v>
      </c>
      <c r="F568" s="192" t="s">
        <v>1722</v>
      </c>
      <c r="G568" s="193" t="s">
        <v>199</v>
      </c>
      <c r="H568" s="194">
        <v>13.4</v>
      </c>
      <c r="I568" s="195"/>
      <c r="J568" s="196">
        <f>ROUND(I568*H568,0)</f>
        <v>0</v>
      </c>
      <c r="K568" s="192" t="s">
        <v>154</v>
      </c>
      <c r="L568" s="38"/>
      <c r="M568" s="197" t="s">
        <v>1</v>
      </c>
      <c r="N568" s="198" t="s">
        <v>44</v>
      </c>
      <c r="O568" s="70"/>
      <c r="P568" s="199">
        <f>O568*H568</f>
        <v>0</v>
      </c>
      <c r="Q568" s="199">
        <v>4.0000000000000002E-4</v>
      </c>
      <c r="R568" s="199">
        <f>Q568*H568</f>
        <v>5.3600000000000002E-3</v>
      </c>
      <c r="S568" s="199">
        <v>0</v>
      </c>
      <c r="T568" s="200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201" t="s">
        <v>226</v>
      </c>
      <c r="AT568" s="201" t="s">
        <v>150</v>
      </c>
      <c r="AU568" s="201" t="s">
        <v>88</v>
      </c>
      <c r="AY568" s="16" t="s">
        <v>148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16" t="s">
        <v>88</v>
      </c>
      <c r="BK568" s="202">
        <f>ROUND(I568*H568,0)</f>
        <v>0</v>
      </c>
      <c r="BL568" s="16" t="s">
        <v>226</v>
      </c>
      <c r="BM568" s="201" t="s">
        <v>1723</v>
      </c>
    </row>
    <row r="569" spans="1:65" s="13" customFormat="1">
      <c r="B569" s="203"/>
      <c r="C569" s="204"/>
      <c r="D569" s="205" t="s">
        <v>157</v>
      </c>
      <c r="E569" s="206" t="s">
        <v>1</v>
      </c>
      <c r="F569" s="207" t="s">
        <v>1704</v>
      </c>
      <c r="G569" s="204"/>
      <c r="H569" s="208">
        <v>13.4</v>
      </c>
      <c r="I569" s="209"/>
      <c r="J569" s="204"/>
      <c r="K569" s="204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157</v>
      </c>
      <c r="AU569" s="214" t="s">
        <v>88</v>
      </c>
      <c r="AV569" s="13" t="s">
        <v>88</v>
      </c>
      <c r="AW569" s="13" t="s">
        <v>33</v>
      </c>
      <c r="AX569" s="13" t="s">
        <v>78</v>
      </c>
      <c r="AY569" s="214" t="s">
        <v>148</v>
      </c>
    </row>
    <row r="570" spans="1:65" s="2" customFormat="1" ht="24.15" customHeight="1">
      <c r="A570" s="33"/>
      <c r="B570" s="34"/>
      <c r="C570" s="215" t="s">
        <v>1064</v>
      </c>
      <c r="D570" s="215" t="s">
        <v>262</v>
      </c>
      <c r="E570" s="216" t="s">
        <v>1724</v>
      </c>
      <c r="F570" s="217" t="s">
        <v>1725</v>
      </c>
      <c r="G570" s="218" t="s">
        <v>993</v>
      </c>
      <c r="H570" s="219">
        <v>211.292</v>
      </c>
      <c r="I570" s="220"/>
      <c r="J570" s="221">
        <f>ROUND(I570*H570,0)</f>
        <v>0</v>
      </c>
      <c r="K570" s="217" t="s">
        <v>1</v>
      </c>
      <c r="L570" s="222"/>
      <c r="M570" s="223" t="s">
        <v>1</v>
      </c>
      <c r="N570" s="224" t="s">
        <v>44</v>
      </c>
      <c r="O570" s="70"/>
      <c r="P570" s="199">
        <f>O570*H570</f>
        <v>0</v>
      </c>
      <c r="Q570" s="199">
        <v>1E-3</v>
      </c>
      <c r="R570" s="199">
        <f>Q570*H570</f>
        <v>0.21129200000000001</v>
      </c>
      <c r="S570" s="199">
        <v>0</v>
      </c>
      <c r="T570" s="200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201" t="s">
        <v>186</v>
      </c>
      <c r="AT570" s="201" t="s">
        <v>262</v>
      </c>
      <c r="AU570" s="201" t="s">
        <v>88</v>
      </c>
      <c r="AY570" s="16" t="s">
        <v>148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6" t="s">
        <v>88</v>
      </c>
      <c r="BK570" s="202">
        <f>ROUND(I570*H570,0)</f>
        <v>0</v>
      </c>
      <c r="BL570" s="16" t="s">
        <v>155</v>
      </c>
      <c r="BM570" s="201" t="s">
        <v>1726</v>
      </c>
    </row>
    <row r="571" spans="1:65" s="13" customFormat="1">
      <c r="B571" s="203"/>
      <c r="C571" s="204"/>
      <c r="D571" s="205" t="s">
        <v>157</v>
      </c>
      <c r="E571" s="206" t="s">
        <v>1</v>
      </c>
      <c r="F571" s="207" t="s">
        <v>1727</v>
      </c>
      <c r="G571" s="204"/>
      <c r="H571" s="208">
        <v>40.066000000000003</v>
      </c>
      <c r="I571" s="209"/>
      <c r="J571" s="204"/>
      <c r="K571" s="204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157</v>
      </c>
      <c r="AU571" s="214" t="s">
        <v>88</v>
      </c>
      <c r="AV571" s="13" t="s">
        <v>88</v>
      </c>
      <c r="AW571" s="13" t="s">
        <v>33</v>
      </c>
      <c r="AX571" s="13" t="s">
        <v>78</v>
      </c>
      <c r="AY571" s="214" t="s">
        <v>148</v>
      </c>
    </row>
    <row r="572" spans="1:65" s="13" customFormat="1">
      <c r="B572" s="203"/>
      <c r="C572" s="204"/>
      <c r="D572" s="205" t="s">
        <v>157</v>
      </c>
      <c r="E572" s="206" t="s">
        <v>1</v>
      </c>
      <c r="F572" s="207" t="s">
        <v>1728</v>
      </c>
      <c r="G572" s="204"/>
      <c r="H572" s="208">
        <v>59.944000000000003</v>
      </c>
      <c r="I572" s="209"/>
      <c r="J572" s="204"/>
      <c r="K572" s="204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157</v>
      </c>
      <c r="AU572" s="214" t="s">
        <v>88</v>
      </c>
      <c r="AV572" s="13" t="s">
        <v>88</v>
      </c>
      <c r="AW572" s="13" t="s">
        <v>33</v>
      </c>
      <c r="AX572" s="13" t="s">
        <v>78</v>
      </c>
      <c r="AY572" s="214" t="s">
        <v>148</v>
      </c>
    </row>
    <row r="573" spans="1:65" s="13" customFormat="1">
      <c r="B573" s="203"/>
      <c r="C573" s="204"/>
      <c r="D573" s="205" t="s">
        <v>157</v>
      </c>
      <c r="E573" s="206" t="s">
        <v>1</v>
      </c>
      <c r="F573" s="207" t="s">
        <v>1729</v>
      </c>
      <c r="G573" s="204"/>
      <c r="H573" s="208">
        <v>83.721999999999994</v>
      </c>
      <c r="I573" s="209"/>
      <c r="J573" s="204"/>
      <c r="K573" s="204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157</v>
      </c>
      <c r="AU573" s="214" t="s">
        <v>88</v>
      </c>
      <c r="AV573" s="13" t="s">
        <v>88</v>
      </c>
      <c r="AW573" s="13" t="s">
        <v>33</v>
      </c>
      <c r="AX573" s="13" t="s">
        <v>78</v>
      </c>
      <c r="AY573" s="214" t="s">
        <v>148</v>
      </c>
    </row>
    <row r="574" spans="1:65" s="13" customFormat="1">
      <c r="B574" s="203"/>
      <c r="C574" s="204"/>
      <c r="D574" s="205" t="s">
        <v>157</v>
      </c>
      <c r="E574" s="206" t="s">
        <v>1</v>
      </c>
      <c r="F574" s="207" t="s">
        <v>1730</v>
      </c>
      <c r="G574" s="204"/>
      <c r="H574" s="208">
        <v>27.56</v>
      </c>
      <c r="I574" s="209"/>
      <c r="J574" s="204"/>
      <c r="K574" s="204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157</v>
      </c>
      <c r="AU574" s="214" t="s">
        <v>88</v>
      </c>
      <c r="AV574" s="13" t="s">
        <v>88</v>
      </c>
      <c r="AW574" s="13" t="s">
        <v>33</v>
      </c>
      <c r="AX574" s="13" t="s">
        <v>78</v>
      </c>
      <c r="AY574" s="214" t="s">
        <v>148</v>
      </c>
    </row>
    <row r="575" spans="1:65" s="2" customFormat="1" ht="24.15" customHeight="1">
      <c r="A575" s="33"/>
      <c r="B575" s="34"/>
      <c r="C575" s="190" t="s">
        <v>1068</v>
      </c>
      <c r="D575" s="190" t="s">
        <v>150</v>
      </c>
      <c r="E575" s="191" t="s">
        <v>1731</v>
      </c>
      <c r="F575" s="192" t="s">
        <v>1732</v>
      </c>
      <c r="G575" s="193" t="s">
        <v>993</v>
      </c>
      <c r="H575" s="194">
        <v>193.99700000000001</v>
      </c>
      <c r="I575" s="195"/>
      <c r="J575" s="196">
        <f>ROUND(I575*H575,0)</f>
        <v>0</v>
      </c>
      <c r="K575" s="192" t="s">
        <v>1</v>
      </c>
      <c r="L575" s="38"/>
      <c r="M575" s="197" t="s">
        <v>1</v>
      </c>
      <c r="N575" s="198" t="s">
        <v>44</v>
      </c>
      <c r="O575" s="70"/>
      <c r="P575" s="199">
        <f>O575*H575</f>
        <v>0</v>
      </c>
      <c r="Q575" s="199">
        <v>1E-3</v>
      </c>
      <c r="R575" s="199">
        <f>Q575*H575</f>
        <v>0.19399700000000003</v>
      </c>
      <c r="S575" s="199">
        <v>0</v>
      </c>
      <c r="T575" s="200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201" t="s">
        <v>226</v>
      </c>
      <c r="AT575" s="201" t="s">
        <v>150</v>
      </c>
      <c r="AU575" s="201" t="s">
        <v>88</v>
      </c>
      <c r="AY575" s="16" t="s">
        <v>148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6" t="s">
        <v>88</v>
      </c>
      <c r="BK575" s="202">
        <f>ROUND(I575*H575,0)</f>
        <v>0</v>
      </c>
      <c r="BL575" s="16" t="s">
        <v>226</v>
      </c>
      <c r="BM575" s="201" t="s">
        <v>1733</v>
      </c>
    </row>
    <row r="576" spans="1:65" s="13" customFormat="1">
      <c r="B576" s="203"/>
      <c r="C576" s="204"/>
      <c r="D576" s="205" t="s">
        <v>157</v>
      </c>
      <c r="E576" s="206" t="s">
        <v>1</v>
      </c>
      <c r="F576" s="207" t="s">
        <v>1734</v>
      </c>
      <c r="G576" s="204"/>
      <c r="H576" s="208">
        <v>43.277000000000001</v>
      </c>
      <c r="I576" s="209"/>
      <c r="J576" s="204"/>
      <c r="K576" s="204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157</v>
      </c>
      <c r="AU576" s="214" t="s">
        <v>88</v>
      </c>
      <c r="AV576" s="13" t="s">
        <v>88</v>
      </c>
      <c r="AW576" s="13" t="s">
        <v>33</v>
      </c>
      <c r="AX576" s="13" t="s">
        <v>78</v>
      </c>
      <c r="AY576" s="214" t="s">
        <v>148</v>
      </c>
    </row>
    <row r="577" spans="1:65" s="13" customFormat="1">
      <c r="B577" s="203"/>
      <c r="C577" s="204"/>
      <c r="D577" s="205" t="s">
        <v>157</v>
      </c>
      <c r="E577" s="206" t="s">
        <v>1</v>
      </c>
      <c r="F577" s="207" t="s">
        <v>1735</v>
      </c>
      <c r="G577" s="204"/>
      <c r="H577" s="208">
        <v>150.72</v>
      </c>
      <c r="I577" s="209"/>
      <c r="J577" s="204"/>
      <c r="K577" s="204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157</v>
      </c>
      <c r="AU577" s="214" t="s">
        <v>88</v>
      </c>
      <c r="AV577" s="13" t="s">
        <v>88</v>
      </c>
      <c r="AW577" s="13" t="s">
        <v>33</v>
      </c>
      <c r="AX577" s="13" t="s">
        <v>78</v>
      </c>
      <c r="AY577" s="214" t="s">
        <v>148</v>
      </c>
    </row>
    <row r="578" spans="1:65" s="2" customFormat="1" ht="37.950000000000003" customHeight="1">
      <c r="A578" s="33"/>
      <c r="B578" s="34"/>
      <c r="C578" s="190" t="s">
        <v>1073</v>
      </c>
      <c r="D578" s="190" t="s">
        <v>150</v>
      </c>
      <c r="E578" s="191" t="s">
        <v>1736</v>
      </c>
      <c r="F578" s="192" t="s">
        <v>1737</v>
      </c>
      <c r="G578" s="193" t="s">
        <v>153</v>
      </c>
      <c r="H578" s="194">
        <v>77.616</v>
      </c>
      <c r="I578" s="195"/>
      <c r="J578" s="196">
        <f>ROUND(I578*H578,0)</f>
        <v>0</v>
      </c>
      <c r="K578" s="192" t="s">
        <v>1</v>
      </c>
      <c r="L578" s="38"/>
      <c r="M578" s="197" t="s">
        <v>1</v>
      </c>
      <c r="N578" s="198" t="s">
        <v>44</v>
      </c>
      <c r="O578" s="70"/>
      <c r="P578" s="199">
        <f>O578*H578</f>
        <v>0</v>
      </c>
      <c r="Q578" s="199">
        <v>1E-3</v>
      </c>
      <c r="R578" s="199">
        <f>Q578*H578</f>
        <v>7.7616000000000004E-2</v>
      </c>
      <c r="S578" s="199">
        <v>0</v>
      </c>
      <c r="T578" s="200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201" t="s">
        <v>226</v>
      </c>
      <c r="AT578" s="201" t="s">
        <v>150</v>
      </c>
      <c r="AU578" s="201" t="s">
        <v>88</v>
      </c>
      <c r="AY578" s="16" t="s">
        <v>148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6" t="s">
        <v>88</v>
      </c>
      <c r="BK578" s="202">
        <f>ROUND(I578*H578,0)</f>
        <v>0</v>
      </c>
      <c r="BL578" s="16" t="s">
        <v>226</v>
      </c>
      <c r="BM578" s="201" t="s">
        <v>1738</v>
      </c>
    </row>
    <row r="579" spans="1:65" s="13" customFormat="1">
      <c r="B579" s="203"/>
      <c r="C579" s="204"/>
      <c r="D579" s="205" t="s">
        <v>157</v>
      </c>
      <c r="E579" s="206" t="s">
        <v>1</v>
      </c>
      <c r="F579" s="207" t="s">
        <v>1739</v>
      </c>
      <c r="G579" s="204"/>
      <c r="H579" s="208">
        <v>77.616</v>
      </c>
      <c r="I579" s="209"/>
      <c r="J579" s="204"/>
      <c r="K579" s="204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157</v>
      </c>
      <c r="AU579" s="214" t="s">
        <v>88</v>
      </c>
      <c r="AV579" s="13" t="s">
        <v>88</v>
      </c>
      <c r="AW579" s="13" t="s">
        <v>33</v>
      </c>
      <c r="AX579" s="13" t="s">
        <v>78</v>
      </c>
      <c r="AY579" s="214" t="s">
        <v>148</v>
      </c>
    </row>
    <row r="580" spans="1:65" s="2" customFormat="1" ht="33" customHeight="1">
      <c r="A580" s="33"/>
      <c r="B580" s="34"/>
      <c r="C580" s="190" t="s">
        <v>1077</v>
      </c>
      <c r="D580" s="190" t="s">
        <v>150</v>
      </c>
      <c r="E580" s="191" t="s">
        <v>1011</v>
      </c>
      <c r="F580" s="192" t="s">
        <v>1012</v>
      </c>
      <c r="G580" s="193" t="s">
        <v>905</v>
      </c>
      <c r="H580" s="194">
        <v>24</v>
      </c>
      <c r="I580" s="195"/>
      <c r="J580" s="196">
        <f>ROUND(I580*H580,0)</f>
        <v>0</v>
      </c>
      <c r="K580" s="192" t="s">
        <v>1</v>
      </c>
      <c r="L580" s="38"/>
      <c r="M580" s="197" t="s">
        <v>1</v>
      </c>
      <c r="N580" s="198" t="s">
        <v>44</v>
      </c>
      <c r="O580" s="70"/>
      <c r="P580" s="199">
        <f>O580*H580</f>
        <v>0</v>
      </c>
      <c r="Q580" s="199">
        <v>1E-3</v>
      </c>
      <c r="R580" s="199">
        <f>Q580*H580</f>
        <v>2.4E-2</v>
      </c>
      <c r="S580" s="199">
        <v>0</v>
      </c>
      <c r="T580" s="200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201" t="s">
        <v>226</v>
      </c>
      <c r="AT580" s="201" t="s">
        <v>150</v>
      </c>
      <c r="AU580" s="201" t="s">
        <v>88</v>
      </c>
      <c r="AY580" s="16" t="s">
        <v>148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6" t="s">
        <v>88</v>
      </c>
      <c r="BK580" s="202">
        <f>ROUND(I580*H580,0)</f>
        <v>0</v>
      </c>
      <c r="BL580" s="16" t="s">
        <v>226</v>
      </c>
      <c r="BM580" s="201" t="s">
        <v>1740</v>
      </c>
    </row>
    <row r="581" spans="1:65" s="2" customFormat="1" ht="24.15" customHeight="1">
      <c r="A581" s="33"/>
      <c r="B581" s="34"/>
      <c r="C581" s="190" t="s">
        <v>1082</v>
      </c>
      <c r="D581" s="190" t="s">
        <v>150</v>
      </c>
      <c r="E581" s="191" t="s">
        <v>1015</v>
      </c>
      <c r="F581" s="192" t="s">
        <v>1016</v>
      </c>
      <c r="G581" s="193" t="s">
        <v>1017</v>
      </c>
      <c r="H581" s="194">
        <v>24</v>
      </c>
      <c r="I581" s="195"/>
      <c r="J581" s="196">
        <f>ROUND(I581*H581,0)</f>
        <v>0</v>
      </c>
      <c r="K581" s="192" t="s">
        <v>1</v>
      </c>
      <c r="L581" s="38"/>
      <c r="M581" s="197" t="s">
        <v>1</v>
      </c>
      <c r="N581" s="198" t="s">
        <v>44</v>
      </c>
      <c r="O581" s="70"/>
      <c r="P581" s="199">
        <f>O581*H581</f>
        <v>0</v>
      </c>
      <c r="Q581" s="199">
        <v>1E-3</v>
      </c>
      <c r="R581" s="199">
        <f>Q581*H581</f>
        <v>2.4E-2</v>
      </c>
      <c r="S581" s="199">
        <v>0</v>
      </c>
      <c r="T581" s="200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201" t="s">
        <v>226</v>
      </c>
      <c r="AT581" s="201" t="s">
        <v>150</v>
      </c>
      <c r="AU581" s="201" t="s">
        <v>88</v>
      </c>
      <c r="AY581" s="16" t="s">
        <v>148</v>
      </c>
      <c r="BE581" s="202">
        <f>IF(N581="základní",J581,0)</f>
        <v>0</v>
      </c>
      <c r="BF581" s="202">
        <f>IF(N581="snížená",J581,0)</f>
        <v>0</v>
      </c>
      <c r="BG581" s="202">
        <f>IF(N581="zákl. přenesená",J581,0)</f>
        <v>0</v>
      </c>
      <c r="BH581" s="202">
        <f>IF(N581="sníž. přenesená",J581,0)</f>
        <v>0</v>
      </c>
      <c r="BI581" s="202">
        <f>IF(N581="nulová",J581,0)</f>
        <v>0</v>
      </c>
      <c r="BJ581" s="16" t="s">
        <v>88</v>
      </c>
      <c r="BK581" s="202">
        <f>ROUND(I581*H581,0)</f>
        <v>0</v>
      </c>
      <c r="BL581" s="16" t="s">
        <v>226</v>
      </c>
      <c r="BM581" s="201" t="s">
        <v>1741</v>
      </c>
    </row>
    <row r="582" spans="1:65" s="2" customFormat="1" ht="33" customHeight="1">
      <c r="A582" s="33"/>
      <c r="B582" s="34"/>
      <c r="C582" s="190" t="s">
        <v>1087</v>
      </c>
      <c r="D582" s="190" t="s">
        <v>150</v>
      </c>
      <c r="E582" s="191" t="s">
        <v>1020</v>
      </c>
      <c r="F582" s="192" t="s">
        <v>1021</v>
      </c>
      <c r="G582" s="193" t="s">
        <v>669</v>
      </c>
      <c r="H582" s="194">
        <v>1</v>
      </c>
      <c r="I582" s="195"/>
      <c r="J582" s="196">
        <f>ROUND(I582*H582,0)</f>
        <v>0</v>
      </c>
      <c r="K582" s="192" t="s">
        <v>1</v>
      </c>
      <c r="L582" s="38"/>
      <c r="M582" s="197" t="s">
        <v>1</v>
      </c>
      <c r="N582" s="198" t="s">
        <v>44</v>
      </c>
      <c r="O582" s="70"/>
      <c r="P582" s="199">
        <f>O582*H582</f>
        <v>0</v>
      </c>
      <c r="Q582" s="199">
        <v>1E-3</v>
      </c>
      <c r="R582" s="199">
        <f>Q582*H582</f>
        <v>1E-3</v>
      </c>
      <c r="S582" s="199">
        <v>0</v>
      </c>
      <c r="T582" s="200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201" t="s">
        <v>226</v>
      </c>
      <c r="AT582" s="201" t="s">
        <v>150</v>
      </c>
      <c r="AU582" s="201" t="s">
        <v>88</v>
      </c>
      <c r="AY582" s="16" t="s">
        <v>148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6" t="s">
        <v>88</v>
      </c>
      <c r="BK582" s="202">
        <f>ROUND(I582*H582,0)</f>
        <v>0</v>
      </c>
      <c r="BL582" s="16" t="s">
        <v>226</v>
      </c>
      <c r="BM582" s="201" t="s">
        <v>1742</v>
      </c>
    </row>
    <row r="583" spans="1:65" s="2" customFormat="1" ht="24.15" customHeight="1">
      <c r="A583" s="33"/>
      <c r="B583" s="34"/>
      <c r="C583" s="190" t="s">
        <v>1092</v>
      </c>
      <c r="D583" s="190" t="s">
        <v>150</v>
      </c>
      <c r="E583" s="191" t="s">
        <v>1024</v>
      </c>
      <c r="F583" s="192" t="s">
        <v>1025</v>
      </c>
      <c r="G583" s="193" t="s">
        <v>178</v>
      </c>
      <c r="H583" s="194">
        <v>0.36599999999999999</v>
      </c>
      <c r="I583" s="195"/>
      <c r="J583" s="196">
        <f>ROUND(I583*H583,0)</f>
        <v>0</v>
      </c>
      <c r="K583" s="192" t="s">
        <v>154</v>
      </c>
      <c r="L583" s="38"/>
      <c r="M583" s="197" t="s">
        <v>1</v>
      </c>
      <c r="N583" s="198" t="s">
        <v>44</v>
      </c>
      <c r="O583" s="70"/>
      <c r="P583" s="199">
        <f>O583*H583</f>
        <v>0</v>
      </c>
      <c r="Q583" s="199">
        <v>0</v>
      </c>
      <c r="R583" s="199">
        <f>Q583*H583</f>
        <v>0</v>
      </c>
      <c r="S583" s="199">
        <v>0</v>
      </c>
      <c r="T583" s="200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201" t="s">
        <v>226</v>
      </c>
      <c r="AT583" s="201" t="s">
        <v>150</v>
      </c>
      <c r="AU583" s="201" t="s">
        <v>88</v>
      </c>
      <c r="AY583" s="16" t="s">
        <v>148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6" t="s">
        <v>88</v>
      </c>
      <c r="BK583" s="202">
        <f>ROUND(I583*H583,0)</f>
        <v>0</v>
      </c>
      <c r="BL583" s="16" t="s">
        <v>226</v>
      </c>
      <c r="BM583" s="201" t="s">
        <v>1743</v>
      </c>
    </row>
    <row r="584" spans="1:65" s="12" customFormat="1" ht="22.95" customHeight="1">
      <c r="B584" s="174"/>
      <c r="C584" s="175"/>
      <c r="D584" s="176" t="s">
        <v>77</v>
      </c>
      <c r="E584" s="188" t="s">
        <v>1027</v>
      </c>
      <c r="F584" s="188" t="s">
        <v>1028</v>
      </c>
      <c r="G584" s="175"/>
      <c r="H584" s="175"/>
      <c r="I584" s="178"/>
      <c r="J584" s="189">
        <f>BK584</f>
        <v>0</v>
      </c>
      <c r="K584" s="175"/>
      <c r="L584" s="180"/>
      <c r="M584" s="181"/>
      <c r="N584" s="182"/>
      <c r="O584" s="182"/>
      <c r="P584" s="183">
        <f>SUM(P585:P617)</f>
        <v>0</v>
      </c>
      <c r="Q584" s="182"/>
      <c r="R584" s="183">
        <f>SUM(R585:R617)</f>
        <v>4.7866801499999987</v>
      </c>
      <c r="S584" s="182"/>
      <c r="T584" s="184">
        <f>SUM(T585:T617)</f>
        <v>0</v>
      </c>
      <c r="AR584" s="185" t="s">
        <v>88</v>
      </c>
      <c r="AT584" s="186" t="s">
        <v>77</v>
      </c>
      <c r="AU584" s="186" t="s">
        <v>8</v>
      </c>
      <c r="AY584" s="185" t="s">
        <v>148</v>
      </c>
      <c r="BK584" s="187">
        <f>SUM(BK585:BK617)</f>
        <v>0</v>
      </c>
    </row>
    <row r="585" spans="1:65" s="2" customFormat="1" ht="16.5" customHeight="1">
      <c r="A585" s="33"/>
      <c r="B585" s="34"/>
      <c r="C585" s="190" t="s">
        <v>1096</v>
      </c>
      <c r="D585" s="190" t="s">
        <v>150</v>
      </c>
      <c r="E585" s="191" t="s">
        <v>1030</v>
      </c>
      <c r="F585" s="192" t="s">
        <v>1031</v>
      </c>
      <c r="G585" s="193" t="s">
        <v>153</v>
      </c>
      <c r="H585" s="194">
        <v>142.881</v>
      </c>
      <c r="I585" s="195"/>
      <c r="J585" s="196">
        <f>ROUND(I585*H585,0)</f>
        <v>0</v>
      </c>
      <c r="K585" s="192" t="s">
        <v>154</v>
      </c>
      <c r="L585" s="38"/>
      <c r="M585" s="197" t="s">
        <v>1</v>
      </c>
      <c r="N585" s="198" t="s">
        <v>44</v>
      </c>
      <c r="O585" s="70"/>
      <c r="P585" s="199">
        <f>O585*H585</f>
        <v>0</v>
      </c>
      <c r="Q585" s="199">
        <v>2.9999999999999997E-4</v>
      </c>
      <c r="R585" s="199">
        <f>Q585*H585</f>
        <v>4.2864299999999994E-2</v>
      </c>
      <c r="S585" s="199">
        <v>0</v>
      </c>
      <c r="T585" s="200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201" t="s">
        <v>226</v>
      </c>
      <c r="AT585" s="201" t="s">
        <v>150</v>
      </c>
      <c r="AU585" s="201" t="s">
        <v>88</v>
      </c>
      <c r="AY585" s="16" t="s">
        <v>148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6" t="s">
        <v>88</v>
      </c>
      <c r="BK585" s="202">
        <f>ROUND(I585*H585,0)</f>
        <v>0</v>
      </c>
      <c r="BL585" s="16" t="s">
        <v>226</v>
      </c>
      <c r="BM585" s="201" t="s">
        <v>1744</v>
      </c>
    </row>
    <row r="586" spans="1:65" s="13" customFormat="1">
      <c r="B586" s="203"/>
      <c r="C586" s="204"/>
      <c r="D586" s="205" t="s">
        <v>157</v>
      </c>
      <c r="E586" s="206" t="s">
        <v>1</v>
      </c>
      <c r="F586" s="207" t="s">
        <v>1745</v>
      </c>
      <c r="G586" s="204"/>
      <c r="H586" s="208">
        <v>7.0650000000000004</v>
      </c>
      <c r="I586" s="209"/>
      <c r="J586" s="204"/>
      <c r="K586" s="204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157</v>
      </c>
      <c r="AU586" s="214" t="s">
        <v>88</v>
      </c>
      <c r="AV586" s="13" t="s">
        <v>88</v>
      </c>
      <c r="AW586" s="13" t="s">
        <v>33</v>
      </c>
      <c r="AX586" s="13" t="s">
        <v>78</v>
      </c>
      <c r="AY586" s="214" t="s">
        <v>148</v>
      </c>
    </row>
    <row r="587" spans="1:65" s="13" customFormat="1">
      <c r="B587" s="203"/>
      <c r="C587" s="204"/>
      <c r="D587" s="205" t="s">
        <v>157</v>
      </c>
      <c r="E587" s="206" t="s">
        <v>1</v>
      </c>
      <c r="F587" s="207" t="s">
        <v>1746</v>
      </c>
      <c r="G587" s="204"/>
      <c r="H587" s="208">
        <v>119.88</v>
      </c>
      <c r="I587" s="209"/>
      <c r="J587" s="204"/>
      <c r="K587" s="204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157</v>
      </c>
      <c r="AU587" s="214" t="s">
        <v>88</v>
      </c>
      <c r="AV587" s="13" t="s">
        <v>88</v>
      </c>
      <c r="AW587" s="13" t="s">
        <v>33</v>
      </c>
      <c r="AX587" s="13" t="s">
        <v>78</v>
      </c>
      <c r="AY587" s="214" t="s">
        <v>148</v>
      </c>
    </row>
    <row r="588" spans="1:65" s="13" customFormat="1" ht="20.399999999999999">
      <c r="B588" s="203"/>
      <c r="C588" s="204"/>
      <c r="D588" s="205" t="s">
        <v>157</v>
      </c>
      <c r="E588" s="206" t="s">
        <v>1</v>
      </c>
      <c r="F588" s="207" t="s">
        <v>1747</v>
      </c>
      <c r="G588" s="204"/>
      <c r="H588" s="208">
        <v>15.936</v>
      </c>
      <c r="I588" s="209"/>
      <c r="J588" s="204"/>
      <c r="K588" s="204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157</v>
      </c>
      <c r="AU588" s="214" t="s">
        <v>88</v>
      </c>
      <c r="AV588" s="13" t="s">
        <v>88</v>
      </c>
      <c r="AW588" s="13" t="s">
        <v>33</v>
      </c>
      <c r="AX588" s="13" t="s">
        <v>78</v>
      </c>
      <c r="AY588" s="214" t="s">
        <v>148</v>
      </c>
    </row>
    <row r="589" spans="1:65" s="2" customFormat="1" ht="16.5" customHeight="1">
      <c r="A589" s="33"/>
      <c r="B589" s="34"/>
      <c r="C589" s="190" t="s">
        <v>1102</v>
      </c>
      <c r="D589" s="190" t="s">
        <v>150</v>
      </c>
      <c r="E589" s="191" t="s">
        <v>1036</v>
      </c>
      <c r="F589" s="192" t="s">
        <v>1037</v>
      </c>
      <c r="G589" s="193" t="s">
        <v>199</v>
      </c>
      <c r="H589" s="194">
        <v>88.8</v>
      </c>
      <c r="I589" s="195"/>
      <c r="J589" s="196">
        <f>ROUND(I589*H589,0)</f>
        <v>0</v>
      </c>
      <c r="K589" s="192" t="s">
        <v>154</v>
      </c>
      <c r="L589" s="38"/>
      <c r="M589" s="197" t="s">
        <v>1</v>
      </c>
      <c r="N589" s="198" t="s">
        <v>44</v>
      </c>
      <c r="O589" s="70"/>
      <c r="P589" s="199">
        <f>O589*H589</f>
        <v>0</v>
      </c>
      <c r="Q589" s="199">
        <v>3.4000000000000002E-4</v>
      </c>
      <c r="R589" s="199">
        <f>Q589*H589</f>
        <v>3.0192E-2</v>
      </c>
      <c r="S589" s="199">
        <v>0</v>
      </c>
      <c r="T589" s="200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201" t="s">
        <v>226</v>
      </c>
      <c r="AT589" s="201" t="s">
        <v>150</v>
      </c>
      <c r="AU589" s="201" t="s">
        <v>88</v>
      </c>
      <c r="AY589" s="16" t="s">
        <v>148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6" t="s">
        <v>88</v>
      </c>
      <c r="BK589" s="202">
        <f>ROUND(I589*H589,0)</f>
        <v>0</v>
      </c>
      <c r="BL589" s="16" t="s">
        <v>226</v>
      </c>
      <c r="BM589" s="201" t="s">
        <v>1748</v>
      </c>
    </row>
    <row r="590" spans="1:65" s="13" customFormat="1">
      <c r="B590" s="203"/>
      <c r="C590" s="204"/>
      <c r="D590" s="205" t="s">
        <v>157</v>
      </c>
      <c r="E590" s="206" t="s">
        <v>1</v>
      </c>
      <c r="F590" s="207" t="s">
        <v>1749</v>
      </c>
      <c r="G590" s="204"/>
      <c r="H590" s="208">
        <v>88.8</v>
      </c>
      <c r="I590" s="209"/>
      <c r="J590" s="204"/>
      <c r="K590" s="204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157</v>
      </c>
      <c r="AU590" s="214" t="s">
        <v>88</v>
      </c>
      <c r="AV590" s="13" t="s">
        <v>88</v>
      </c>
      <c r="AW590" s="13" t="s">
        <v>33</v>
      </c>
      <c r="AX590" s="13" t="s">
        <v>78</v>
      </c>
      <c r="AY590" s="214" t="s">
        <v>148</v>
      </c>
    </row>
    <row r="591" spans="1:65" s="2" customFormat="1" ht="24.15" customHeight="1">
      <c r="A591" s="33"/>
      <c r="B591" s="34"/>
      <c r="C591" s="215" t="s">
        <v>1107</v>
      </c>
      <c r="D591" s="215" t="s">
        <v>262</v>
      </c>
      <c r="E591" s="216" t="s">
        <v>1041</v>
      </c>
      <c r="F591" s="217" t="s">
        <v>1042</v>
      </c>
      <c r="G591" s="218" t="s">
        <v>199</v>
      </c>
      <c r="H591" s="219">
        <v>97.68</v>
      </c>
      <c r="I591" s="220"/>
      <c r="J591" s="221">
        <f>ROUND(I591*H591,0)</f>
        <v>0</v>
      </c>
      <c r="K591" s="217" t="s">
        <v>154</v>
      </c>
      <c r="L591" s="222"/>
      <c r="M591" s="223" t="s">
        <v>1</v>
      </c>
      <c r="N591" s="224" t="s">
        <v>44</v>
      </c>
      <c r="O591" s="70"/>
      <c r="P591" s="199">
        <f>O591*H591</f>
        <v>0</v>
      </c>
      <c r="Q591" s="199">
        <v>1.1199999999999999E-3</v>
      </c>
      <c r="R591" s="199">
        <f>Q591*H591</f>
        <v>0.1094016</v>
      </c>
      <c r="S591" s="199">
        <v>0</v>
      </c>
      <c r="T591" s="200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201" t="s">
        <v>307</v>
      </c>
      <c r="AT591" s="201" t="s">
        <v>262</v>
      </c>
      <c r="AU591" s="201" t="s">
        <v>88</v>
      </c>
      <c r="AY591" s="16" t="s">
        <v>148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6" t="s">
        <v>88</v>
      </c>
      <c r="BK591" s="202">
        <f>ROUND(I591*H591,0)</f>
        <v>0</v>
      </c>
      <c r="BL591" s="16" t="s">
        <v>226</v>
      </c>
      <c r="BM591" s="201" t="s">
        <v>1750</v>
      </c>
    </row>
    <row r="592" spans="1:65" s="13" customFormat="1">
      <c r="B592" s="203"/>
      <c r="C592" s="204"/>
      <c r="D592" s="205" t="s">
        <v>157</v>
      </c>
      <c r="E592" s="206" t="s">
        <v>1</v>
      </c>
      <c r="F592" s="207" t="s">
        <v>1751</v>
      </c>
      <c r="G592" s="204"/>
      <c r="H592" s="208">
        <v>97.68</v>
      </c>
      <c r="I592" s="209"/>
      <c r="J592" s="204"/>
      <c r="K592" s="204"/>
      <c r="L592" s="210"/>
      <c r="M592" s="211"/>
      <c r="N592" s="212"/>
      <c r="O592" s="212"/>
      <c r="P592" s="212"/>
      <c r="Q592" s="212"/>
      <c r="R592" s="212"/>
      <c r="S592" s="212"/>
      <c r="T592" s="213"/>
      <c r="AT592" s="214" t="s">
        <v>157</v>
      </c>
      <c r="AU592" s="214" t="s">
        <v>88</v>
      </c>
      <c r="AV592" s="13" t="s">
        <v>88</v>
      </c>
      <c r="AW592" s="13" t="s">
        <v>33</v>
      </c>
      <c r="AX592" s="13" t="s">
        <v>78</v>
      </c>
      <c r="AY592" s="214" t="s">
        <v>148</v>
      </c>
    </row>
    <row r="593" spans="1:65" s="2" customFormat="1" ht="24.15" customHeight="1">
      <c r="A593" s="33"/>
      <c r="B593" s="34"/>
      <c r="C593" s="190" t="s">
        <v>1111</v>
      </c>
      <c r="D593" s="190" t="s">
        <v>150</v>
      </c>
      <c r="E593" s="191" t="s">
        <v>1046</v>
      </c>
      <c r="F593" s="192" t="s">
        <v>1047</v>
      </c>
      <c r="G593" s="193" t="s">
        <v>199</v>
      </c>
      <c r="H593" s="194">
        <v>159.36000000000001</v>
      </c>
      <c r="I593" s="195"/>
      <c r="J593" s="196">
        <f>ROUND(I593*H593,0)</f>
        <v>0</v>
      </c>
      <c r="K593" s="192" t="s">
        <v>154</v>
      </c>
      <c r="L593" s="38"/>
      <c r="M593" s="197" t="s">
        <v>1</v>
      </c>
      <c r="N593" s="198" t="s">
        <v>44</v>
      </c>
      <c r="O593" s="70"/>
      <c r="P593" s="199">
        <f>O593*H593</f>
        <v>0</v>
      </c>
      <c r="Q593" s="199">
        <v>5.8E-4</v>
      </c>
      <c r="R593" s="199">
        <f>Q593*H593</f>
        <v>9.2428800000000005E-2</v>
      </c>
      <c r="S593" s="199">
        <v>0</v>
      </c>
      <c r="T593" s="200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201" t="s">
        <v>226</v>
      </c>
      <c r="AT593" s="201" t="s">
        <v>150</v>
      </c>
      <c r="AU593" s="201" t="s">
        <v>88</v>
      </c>
      <c r="AY593" s="16" t="s">
        <v>148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6" t="s">
        <v>88</v>
      </c>
      <c r="BK593" s="202">
        <f>ROUND(I593*H593,0)</f>
        <v>0</v>
      </c>
      <c r="BL593" s="16" t="s">
        <v>226</v>
      </c>
      <c r="BM593" s="201" t="s">
        <v>1752</v>
      </c>
    </row>
    <row r="594" spans="1:65" s="13" customFormat="1">
      <c r="B594" s="203"/>
      <c r="C594" s="204"/>
      <c r="D594" s="205" t="s">
        <v>157</v>
      </c>
      <c r="E594" s="206" t="s">
        <v>1</v>
      </c>
      <c r="F594" s="207" t="s">
        <v>1753</v>
      </c>
      <c r="G594" s="204"/>
      <c r="H594" s="208">
        <v>159.36000000000001</v>
      </c>
      <c r="I594" s="209"/>
      <c r="J594" s="204"/>
      <c r="K594" s="204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157</v>
      </c>
      <c r="AU594" s="214" t="s">
        <v>88</v>
      </c>
      <c r="AV594" s="13" t="s">
        <v>88</v>
      </c>
      <c r="AW594" s="13" t="s">
        <v>33</v>
      </c>
      <c r="AX594" s="13" t="s">
        <v>78</v>
      </c>
      <c r="AY594" s="214" t="s">
        <v>148</v>
      </c>
    </row>
    <row r="595" spans="1:65" s="2" customFormat="1" ht="24.15" customHeight="1">
      <c r="A595" s="33"/>
      <c r="B595" s="34"/>
      <c r="C595" s="190" t="s">
        <v>1116</v>
      </c>
      <c r="D595" s="190" t="s">
        <v>150</v>
      </c>
      <c r="E595" s="191" t="s">
        <v>1051</v>
      </c>
      <c r="F595" s="192" t="s">
        <v>1052</v>
      </c>
      <c r="G595" s="193" t="s">
        <v>153</v>
      </c>
      <c r="H595" s="194">
        <v>126.94499999999999</v>
      </c>
      <c r="I595" s="195"/>
      <c r="J595" s="196">
        <f>ROUND(I595*H595,0)</f>
        <v>0</v>
      </c>
      <c r="K595" s="192" t="s">
        <v>154</v>
      </c>
      <c r="L595" s="38"/>
      <c r="M595" s="197" t="s">
        <v>1</v>
      </c>
      <c r="N595" s="198" t="s">
        <v>44</v>
      </c>
      <c r="O595" s="70"/>
      <c r="P595" s="199">
        <f>O595*H595</f>
        <v>0</v>
      </c>
      <c r="Q595" s="199">
        <v>6.3499999999999997E-3</v>
      </c>
      <c r="R595" s="199">
        <f>Q595*H595</f>
        <v>0.80610074999999992</v>
      </c>
      <c r="S595" s="199">
        <v>0</v>
      </c>
      <c r="T595" s="200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201" t="s">
        <v>226</v>
      </c>
      <c r="AT595" s="201" t="s">
        <v>150</v>
      </c>
      <c r="AU595" s="201" t="s">
        <v>88</v>
      </c>
      <c r="AY595" s="16" t="s">
        <v>148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16" t="s">
        <v>88</v>
      </c>
      <c r="BK595" s="202">
        <f>ROUND(I595*H595,0)</f>
        <v>0</v>
      </c>
      <c r="BL595" s="16" t="s">
        <v>226</v>
      </c>
      <c r="BM595" s="201" t="s">
        <v>1754</v>
      </c>
    </row>
    <row r="596" spans="1:65" s="13" customFormat="1">
      <c r="B596" s="203"/>
      <c r="C596" s="204"/>
      <c r="D596" s="205" t="s">
        <v>157</v>
      </c>
      <c r="E596" s="206" t="s">
        <v>1</v>
      </c>
      <c r="F596" s="207" t="s">
        <v>1745</v>
      </c>
      <c r="G596" s="204"/>
      <c r="H596" s="208">
        <v>7.0650000000000004</v>
      </c>
      <c r="I596" s="209"/>
      <c r="J596" s="204"/>
      <c r="K596" s="204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157</v>
      </c>
      <c r="AU596" s="214" t="s">
        <v>88</v>
      </c>
      <c r="AV596" s="13" t="s">
        <v>88</v>
      </c>
      <c r="AW596" s="13" t="s">
        <v>33</v>
      </c>
      <c r="AX596" s="13" t="s">
        <v>78</v>
      </c>
      <c r="AY596" s="214" t="s">
        <v>148</v>
      </c>
    </row>
    <row r="597" spans="1:65" s="13" customFormat="1">
      <c r="B597" s="203"/>
      <c r="C597" s="204"/>
      <c r="D597" s="205" t="s">
        <v>157</v>
      </c>
      <c r="E597" s="206" t="s">
        <v>1</v>
      </c>
      <c r="F597" s="207" t="s">
        <v>1746</v>
      </c>
      <c r="G597" s="204"/>
      <c r="H597" s="208">
        <v>119.88</v>
      </c>
      <c r="I597" s="209"/>
      <c r="J597" s="204"/>
      <c r="K597" s="204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157</v>
      </c>
      <c r="AU597" s="214" t="s">
        <v>88</v>
      </c>
      <c r="AV597" s="13" t="s">
        <v>88</v>
      </c>
      <c r="AW597" s="13" t="s">
        <v>33</v>
      </c>
      <c r="AX597" s="13" t="s">
        <v>78</v>
      </c>
      <c r="AY597" s="214" t="s">
        <v>148</v>
      </c>
    </row>
    <row r="598" spans="1:65" s="2" customFormat="1" ht="33" customHeight="1">
      <c r="A598" s="33"/>
      <c r="B598" s="34"/>
      <c r="C598" s="215" t="s">
        <v>1121</v>
      </c>
      <c r="D598" s="215" t="s">
        <v>262</v>
      </c>
      <c r="E598" s="216" t="s">
        <v>1056</v>
      </c>
      <c r="F598" s="217" t="s">
        <v>1057</v>
      </c>
      <c r="G598" s="218" t="s">
        <v>153</v>
      </c>
      <c r="H598" s="219">
        <v>174.69900000000001</v>
      </c>
      <c r="I598" s="220"/>
      <c r="J598" s="221">
        <f>ROUND(I598*H598,0)</f>
        <v>0</v>
      </c>
      <c r="K598" s="217" t="s">
        <v>154</v>
      </c>
      <c r="L598" s="222"/>
      <c r="M598" s="223" t="s">
        <v>1</v>
      </c>
      <c r="N598" s="224" t="s">
        <v>44</v>
      </c>
      <c r="O598" s="70"/>
      <c r="P598" s="199">
        <f>O598*H598</f>
        <v>0</v>
      </c>
      <c r="Q598" s="199">
        <v>1.9199999999999998E-2</v>
      </c>
      <c r="R598" s="199">
        <f>Q598*H598</f>
        <v>3.3542207999999998</v>
      </c>
      <c r="S598" s="199">
        <v>0</v>
      </c>
      <c r="T598" s="200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201" t="s">
        <v>307</v>
      </c>
      <c r="AT598" s="201" t="s">
        <v>262</v>
      </c>
      <c r="AU598" s="201" t="s">
        <v>88</v>
      </c>
      <c r="AY598" s="16" t="s">
        <v>148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6" t="s">
        <v>88</v>
      </c>
      <c r="BK598" s="202">
        <f>ROUND(I598*H598,0)</f>
        <v>0</v>
      </c>
      <c r="BL598" s="16" t="s">
        <v>226</v>
      </c>
      <c r="BM598" s="201" t="s">
        <v>1755</v>
      </c>
    </row>
    <row r="599" spans="1:65" s="13" customFormat="1">
      <c r="B599" s="203"/>
      <c r="C599" s="204"/>
      <c r="D599" s="205" t="s">
        <v>157</v>
      </c>
      <c r="E599" s="206" t="s">
        <v>1</v>
      </c>
      <c r="F599" s="207" t="s">
        <v>1756</v>
      </c>
      <c r="G599" s="204"/>
      <c r="H599" s="208">
        <v>174.69900000000001</v>
      </c>
      <c r="I599" s="209"/>
      <c r="J599" s="204"/>
      <c r="K599" s="204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157</v>
      </c>
      <c r="AU599" s="214" t="s">
        <v>88</v>
      </c>
      <c r="AV599" s="13" t="s">
        <v>88</v>
      </c>
      <c r="AW599" s="13" t="s">
        <v>33</v>
      </c>
      <c r="AX599" s="13" t="s">
        <v>78</v>
      </c>
      <c r="AY599" s="214" t="s">
        <v>148</v>
      </c>
    </row>
    <row r="600" spans="1:65" s="2" customFormat="1" ht="24.15" customHeight="1">
      <c r="A600" s="33"/>
      <c r="B600" s="34"/>
      <c r="C600" s="190" t="s">
        <v>1125</v>
      </c>
      <c r="D600" s="190" t="s">
        <v>150</v>
      </c>
      <c r="E600" s="191" t="s">
        <v>1061</v>
      </c>
      <c r="F600" s="192" t="s">
        <v>1062</v>
      </c>
      <c r="G600" s="193" t="s">
        <v>153</v>
      </c>
      <c r="H600" s="194">
        <v>126.94499999999999</v>
      </c>
      <c r="I600" s="195"/>
      <c r="J600" s="196">
        <f>ROUND(I600*H600,0)</f>
        <v>0</v>
      </c>
      <c r="K600" s="192" t="s">
        <v>154</v>
      </c>
      <c r="L600" s="38"/>
      <c r="M600" s="197" t="s">
        <v>1</v>
      </c>
      <c r="N600" s="198" t="s">
        <v>44</v>
      </c>
      <c r="O600" s="70"/>
      <c r="P600" s="199">
        <f>O600*H600</f>
        <v>0</v>
      </c>
      <c r="Q600" s="199">
        <v>0</v>
      </c>
      <c r="R600" s="199">
        <f>Q600*H600</f>
        <v>0</v>
      </c>
      <c r="S600" s="199">
        <v>0</v>
      </c>
      <c r="T600" s="200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201" t="s">
        <v>226</v>
      </c>
      <c r="AT600" s="201" t="s">
        <v>150</v>
      </c>
      <c r="AU600" s="201" t="s">
        <v>88</v>
      </c>
      <c r="AY600" s="16" t="s">
        <v>148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6" t="s">
        <v>88</v>
      </c>
      <c r="BK600" s="202">
        <f>ROUND(I600*H600,0)</f>
        <v>0</v>
      </c>
      <c r="BL600" s="16" t="s">
        <v>226</v>
      </c>
      <c r="BM600" s="201" t="s">
        <v>1757</v>
      </c>
    </row>
    <row r="601" spans="1:65" s="2" customFormat="1" ht="24.15" customHeight="1">
      <c r="A601" s="33"/>
      <c r="B601" s="34"/>
      <c r="C601" s="190" t="s">
        <v>1129</v>
      </c>
      <c r="D601" s="190" t="s">
        <v>150</v>
      </c>
      <c r="E601" s="191" t="s">
        <v>1065</v>
      </c>
      <c r="F601" s="192" t="s">
        <v>1066</v>
      </c>
      <c r="G601" s="193" t="s">
        <v>153</v>
      </c>
      <c r="H601" s="194">
        <v>142.881</v>
      </c>
      <c r="I601" s="195"/>
      <c r="J601" s="196">
        <f>ROUND(I601*H601,0)</f>
        <v>0</v>
      </c>
      <c r="K601" s="192" t="s">
        <v>154</v>
      </c>
      <c r="L601" s="38"/>
      <c r="M601" s="197" t="s">
        <v>1</v>
      </c>
      <c r="N601" s="198" t="s">
        <v>44</v>
      </c>
      <c r="O601" s="70"/>
      <c r="P601" s="199">
        <f>O601*H601</f>
        <v>0</v>
      </c>
      <c r="Q601" s="199">
        <v>1.5E-3</v>
      </c>
      <c r="R601" s="199">
        <f>Q601*H601</f>
        <v>0.2143215</v>
      </c>
      <c r="S601" s="199">
        <v>0</v>
      </c>
      <c r="T601" s="200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201" t="s">
        <v>226</v>
      </c>
      <c r="AT601" s="201" t="s">
        <v>150</v>
      </c>
      <c r="AU601" s="201" t="s">
        <v>88</v>
      </c>
      <c r="AY601" s="16" t="s">
        <v>148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16" t="s">
        <v>88</v>
      </c>
      <c r="BK601" s="202">
        <f>ROUND(I601*H601,0)</f>
        <v>0</v>
      </c>
      <c r="BL601" s="16" t="s">
        <v>226</v>
      </c>
      <c r="BM601" s="201" t="s">
        <v>1758</v>
      </c>
    </row>
    <row r="602" spans="1:65" s="13" customFormat="1">
      <c r="B602" s="203"/>
      <c r="C602" s="204"/>
      <c r="D602" s="205" t="s">
        <v>157</v>
      </c>
      <c r="E602" s="206" t="s">
        <v>1</v>
      </c>
      <c r="F602" s="207" t="s">
        <v>1745</v>
      </c>
      <c r="G602" s="204"/>
      <c r="H602" s="208">
        <v>7.0650000000000004</v>
      </c>
      <c r="I602" s="209"/>
      <c r="J602" s="204"/>
      <c r="K602" s="204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157</v>
      </c>
      <c r="AU602" s="214" t="s">
        <v>88</v>
      </c>
      <c r="AV602" s="13" t="s">
        <v>88</v>
      </c>
      <c r="AW602" s="13" t="s">
        <v>33</v>
      </c>
      <c r="AX602" s="13" t="s">
        <v>78</v>
      </c>
      <c r="AY602" s="214" t="s">
        <v>148</v>
      </c>
    </row>
    <row r="603" spans="1:65" s="13" customFormat="1">
      <c r="B603" s="203"/>
      <c r="C603" s="204"/>
      <c r="D603" s="205" t="s">
        <v>157</v>
      </c>
      <c r="E603" s="206" t="s">
        <v>1</v>
      </c>
      <c r="F603" s="207" t="s">
        <v>1746</v>
      </c>
      <c r="G603" s="204"/>
      <c r="H603" s="208">
        <v>119.88</v>
      </c>
      <c r="I603" s="209"/>
      <c r="J603" s="204"/>
      <c r="K603" s="204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157</v>
      </c>
      <c r="AU603" s="214" t="s">
        <v>88</v>
      </c>
      <c r="AV603" s="13" t="s">
        <v>88</v>
      </c>
      <c r="AW603" s="13" t="s">
        <v>33</v>
      </c>
      <c r="AX603" s="13" t="s">
        <v>78</v>
      </c>
      <c r="AY603" s="214" t="s">
        <v>148</v>
      </c>
    </row>
    <row r="604" spans="1:65" s="13" customFormat="1" ht="20.399999999999999">
      <c r="B604" s="203"/>
      <c r="C604" s="204"/>
      <c r="D604" s="205" t="s">
        <v>157</v>
      </c>
      <c r="E604" s="206" t="s">
        <v>1</v>
      </c>
      <c r="F604" s="207" t="s">
        <v>1747</v>
      </c>
      <c r="G604" s="204"/>
      <c r="H604" s="208">
        <v>15.936</v>
      </c>
      <c r="I604" s="209"/>
      <c r="J604" s="204"/>
      <c r="K604" s="204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157</v>
      </c>
      <c r="AU604" s="214" t="s">
        <v>88</v>
      </c>
      <c r="AV604" s="13" t="s">
        <v>88</v>
      </c>
      <c r="AW604" s="13" t="s">
        <v>33</v>
      </c>
      <c r="AX604" s="13" t="s">
        <v>78</v>
      </c>
      <c r="AY604" s="214" t="s">
        <v>148</v>
      </c>
    </row>
    <row r="605" spans="1:65" s="2" customFormat="1" ht="16.5" customHeight="1">
      <c r="A605" s="33"/>
      <c r="B605" s="34"/>
      <c r="C605" s="190" t="s">
        <v>1134</v>
      </c>
      <c r="D605" s="190" t="s">
        <v>150</v>
      </c>
      <c r="E605" s="191" t="s">
        <v>1069</v>
      </c>
      <c r="F605" s="192" t="s">
        <v>1070</v>
      </c>
      <c r="G605" s="193" t="s">
        <v>199</v>
      </c>
      <c r="H605" s="194">
        <v>159.36000000000001</v>
      </c>
      <c r="I605" s="195"/>
      <c r="J605" s="196">
        <f>ROUND(I605*H605,0)</f>
        <v>0</v>
      </c>
      <c r="K605" s="192" t="s">
        <v>1</v>
      </c>
      <c r="L605" s="38"/>
      <c r="M605" s="197" t="s">
        <v>1</v>
      </c>
      <c r="N605" s="198" t="s">
        <v>44</v>
      </c>
      <c r="O605" s="70"/>
      <c r="P605" s="199">
        <f>O605*H605</f>
        <v>0</v>
      </c>
      <c r="Q605" s="199">
        <v>1.2E-4</v>
      </c>
      <c r="R605" s="199">
        <f>Q605*H605</f>
        <v>1.9123200000000003E-2</v>
      </c>
      <c r="S605" s="199">
        <v>0</v>
      </c>
      <c r="T605" s="200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201" t="s">
        <v>226</v>
      </c>
      <c r="AT605" s="201" t="s">
        <v>150</v>
      </c>
      <c r="AU605" s="201" t="s">
        <v>88</v>
      </c>
      <c r="AY605" s="16" t="s">
        <v>148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6" t="s">
        <v>88</v>
      </c>
      <c r="BK605" s="202">
        <f>ROUND(I605*H605,0)</f>
        <v>0</v>
      </c>
      <c r="BL605" s="16" t="s">
        <v>226</v>
      </c>
      <c r="BM605" s="201" t="s">
        <v>1759</v>
      </c>
    </row>
    <row r="606" spans="1:65" s="13" customFormat="1">
      <c r="B606" s="203"/>
      <c r="C606" s="204"/>
      <c r="D606" s="205" t="s">
        <v>157</v>
      </c>
      <c r="E606" s="206" t="s">
        <v>1</v>
      </c>
      <c r="F606" s="207" t="s">
        <v>1753</v>
      </c>
      <c r="G606" s="204"/>
      <c r="H606" s="208">
        <v>159.36000000000001</v>
      </c>
      <c r="I606" s="209"/>
      <c r="J606" s="204"/>
      <c r="K606" s="204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157</v>
      </c>
      <c r="AU606" s="214" t="s">
        <v>88</v>
      </c>
      <c r="AV606" s="13" t="s">
        <v>88</v>
      </c>
      <c r="AW606" s="13" t="s">
        <v>33</v>
      </c>
      <c r="AX606" s="13" t="s">
        <v>78</v>
      </c>
      <c r="AY606" s="214" t="s">
        <v>148</v>
      </c>
    </row>
    <row r="607" spans="1:65" s="2" customFormat="1" ht="24.15" customHeight="1">
      <c r="A607" s="33"/>
      <c r="B607" s="34"/>
      <c r="C607" s="190" t="s">
        <v>1138</v>
      </c>
      <c r="D607" s="190" t="s">
        <v>150</v>
      </c>
      <c r="E607" s="191" t="s">
        <v>1074</v>
      </c>
      <c r="F607" s="192" t="s">
        <v>1075</v>
      </c>
      <c r="G607" s="193" t="s">
        <v>199</v>
      </c>
      <c r="H607" s="194">
        <v>159.36000000000001</v>
      </c>
      <c r="I607" s="195"/>
      <c r="J607" s="196">
        <f>ROUND(I607*H607,0)</f>
        <v>0</v>
      </c>
      <c r="K607" s="192" t="s">
        <v>154</v>
      </c>
      <c r="L607" s="38"/>
      <c r="M607" s="197" t="s">
        <v>1</v>
      </c>
      <c r="N607" s="198" t="s">
        <v>44</v>
      </c>
      <c r="O607" s="70"/>
      <c r="P607" s="199">
        <f>O607*H607</f>
        <v>0</v>
      </c>
      <c r="Q607" s="199">
        <v>5.0000000000000002E-5</v>
      </c>
      <c r="R607" s="199">
        <f>Q607*H607</f>
        <v>7.9680000000000011E-3</v>
      </c>
      <c r="S607" s="199">
        <v>0</v>
      </c>
      <c r="T607" s="200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201" t="s">
        <v>226</v>
      </c>
      <c r="AT607" s="201" t="s">
        <v>150</v>
      </c>
      <c r="AU607" s="201" t="s">
        <v>88</v>
      </c>
      <c r="AY607" s="16" t="s">
        <v>148</v>
      </c>
      <c r="BE607" s="202">
        <f>IF(N607="základní",J607,0)</f>
        <v>0</v>
      </c>
      <c r="BF607" s="202">
        <f>IF(N607="snížená",J607,0)</f>
        <v>0</v>
      </c>
      <c r="BG607" s="202">
        <f>IF(N607="zákl. přenesená",J607,0)</f>
        <v>0</v>
      </c>
      <c r="BH607" s="202">
        <f>IF(N607="sníž. přenesená",J607,0)</f>
        <v>0</v>
      </c>
      <c r="BI607" s="202">
        <f>IF(N607="nulová",J607,0)</f>
        <v>0</v>
      </c>
      <c r="BJ607" s="16" t="s">
        <v>88</v>
      </c>
      <c r="BK607" s="202">
        <f>ROUND(I607*H607,0)</f>
        <v>0</v>
      </c>
      <c r="BL607" s="16" t="s">
        <v>226</v>
      </c>
      <c r="BM607" s="201" t="s">
        <v>1760</v>
      </c>
    </row>
    <row r="608" spans="1:65" s="13" customFormat="1">
      <c r="B608" s="203"/>
      <c r="C608" s="204"/>
      <c r="D608" s="205" t="s">
        <v>157</v>
      </c>
      <c r="E608" s="206" t="s">
        <v>1</v>
      </c>
      <c r="F608" s="207" t="s">
        <v>1753</v>
      </c>
      <c r="G608" s="204"/>
      <c r="H608" s="208">
        <v>159.36000000000001</v>
      </c>
      <c r="I608" s="209"/>
      <c r="J608" s="204"/>
      <c r="K608" s="204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157</v>
      </c>
      <c r="AU608" s="214" t="s">
        <v>88</v>
      </c>
      <c r="AV608" s="13" t="s">
        <v>88</v>
      </c>
      <c r="AW608" s="13" t="s">
        <v>33</v>
      </c>
      <c r="AX608" s="13" t="s">
        <v>78</v>
      </c>
      <c r="AY608" s="214" t="s">
        <v>148</v>
      </c>
    </row>
    <row r="609" spans="1:65" s="2" customFormat="1" ht="16.5" customHeight="1">
      <c r="A609" s="33"/>
      <c r="B609" s="34"/>
      <c r="C609" s="190" t="s">
        <v>1144</v>
      </c>
      <c r="D609" s="190" t="s">
        <v>150</v>
      </c>
      <c r="E609" s="191" t="s">
        <v>1078</v>
      </c>
      <c r="F609" s="192" t="s">
        <v>1079</v>
      </c>
      <c r="G609" s="193" t="s">
        <v>570</v>
      </c>
      <c r="H609" s="194">
        <v>96</v>
      </c>
      <c r="I609" s="195"/>
      <c r="J609" s="196">
        <f>ROUND(I609*H609,0)</f>
        <v>0</v>
      </c>
      <c r="K609" s="192" t="s">
        <v>154</v>
      </c>
      <c r="L609" s="38"/>
      <c r="M609" s="197" t="s">
        <v>1</v>
      </c>
      <c r="N609" s="198" t="s">
        <v>44</v>
      </c>
      <c r="O609" s="70"/>
      <c r="P609" s="199">
        <f>O609*H609</f>
        <v>0</v>
      </c>
      <c r="Q609" s="199">
        <v>2.1000000000000001E-4</v>
      </c>
      <c r="R609" s="199">
        <f>Q609*H609</f>
        <v>2.0160000000000001E-2</v>
      </c>
      <c r="S609" s="199">
        <v>0</v>
      </c>
      <c r="T609" s="200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201" t="s">
        <v>226</v>
      </c>
      <c r="AT609" s="201" t="s">
        <v>150</v>
      </c>
      <c r="AU609" s="201" t="s">
        <v>88</v>
      </c>
      <c r="AY609" s="16" t="s">
        <v>148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16" t="s">
        <v>88</v>
      </c>
      <c r="BK609" s="202">
        <f>ROUND(I609*H609,0)</f>
        <v>0</v>
      </c>
      <c r="BL609" s="16" t="s">
        <v>226</v>
      </c>
      <c r="BM609" s="201" t="s">
        <v>1761</v>
      </c>
    </row>
    <row r="610" spans="1:65" s="13" customFormat="1">
      <c r="B610" s="203"/>
      <c r="C610" s="204"/>
      <c r="D610" s="205" t="s">
        <v>157</v>
      </c>
      <c r="E610" s="206" t="s">
        <v>1</v>
      </c>
      <c r="F610" s="207" t="s">
        <v>1762</v>
      </c>
      <c r="G610" s="204"/>
      <c r="H610" s="208">
        <v>96</v>
      </c>
      <c r="I610" s="209"/>
      <c r="J610" s="204"/>
      <c r="K610" s="204"/>
      <c r="L610" s="210"/>
      <c r="M610" s="211"/>
      <c r="N610" s="212"/>
      <c r="O610" s="212"/>
      <c r="P610" s="212"/>
      <c r="Q610" s="212"/>
      <c r="R610" s="212"/>
      <c r="S610" s="212"/>
      <c r="T610" s="213"/>
      <c r="AT610" s="214" t="s">
        <v>157</v>
      </c>
      <c r="AU610" s="214" t="s">
        <v>88</v>
      </c>
      <c r="AV610" s="13" t="s">
        <v>88</v>
      </c>
      <c r="AW610" s="13" t="s">
        <v>33</v>
      </c>
      <c r="AX610" s="13" t="s">
        <v>78</v>
      </c>
      <c r="AY610" s="214" t="s">
        <v>148</v>
      </c>
    </row>
    <row r="611" spans="1:65" s="2" customFormat="1" ht="16.5" customHeight="1">
      <c r="A611" s="33"/>
      <c r="B611" s="34"/>
      <c r="C611" s="190" t="s">
        <v>1149</v>
      </c>
      <c r="D611" s="190" t="s">
        <v>150</v>
      </c>
      <c r="E611" s="191" t="s">
        <v>1083</v>
      </c>
      <c r="F611" s="192" t="s">
        <v>1084</v>
      </c>
      <c r="G611" s="193" t="s">
        <v>570</v>
      </c>
      <c r="H611" s="194">
        <v>48</v>
      </c>
      <c r="I611" s="195"/>
      <c r="J611" s="196">
        <f>ROUND(I611*H611,0)</f>
        <v>0</v>
      </c>
      <c r="K611" s="192" t="s">
        <v>154</v>
      </c>
      <c r="L611" s="38"/>
      <c r="M611" s="197" t="s">
        <v>1</v>
      </c>
      <c r="N611" s="198" t="s">
        <v>44</v>
      </c>
      <c r="O611" s="70"/>
      <c r="P611" s="199">
        <f>O611*H611</f>
        <v>0</v>
      </c>
      <c r="Q611" s="199">
        <v>2.0000000000000001E-4</v>
      </c>
      <c r="R611" s="199">
        <f>Q611*H611</f>
        <v>9.6000000000000009E-3</v>
      </c>
      <c r="S611" s="199">
        <v>0</v>
      </c>
      <c r="T611" s="200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201" t="s">
        <v>226</v>
      </c>
      <c r="AT611" s="201" t="s">
        <v>150</v>
      </c>
      <c r="AU611" s="201" t="s">
        <v>88</v>
      </c>
      <c r="AY611" s="16" t="s">
        <v>148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6" t="s">
        <v>88</v>
      </c>
      <c r="BK611" s="202">
        <f>ROUND(I611*H611,0)</f>
        <v>0</v>
      </c>
      <c r="BL611" s="16" t="s">
        <v>226</v>
      </c>
      <c r="BM611" s="201" t="s">
        <v>1763</v>
      </c>
    </row>
    <row r="612" spans="1:65" s="13" customFormat="1">
      <c r="B612" s="203"/>
      <c r="C612" s="204"/>
      <c r="D612" s="205" t="s">
        <v>157</v>
      </c>
      <c r="E612" s="206" t="s">
        <v>1</v>
      </c>
      <c r="F612" s="207" t="s">
        <v>1764</v>
      </c>
      <c r="G612" s="204"/>
      <c r="H612" s="208">
        <v>48</v>
      </c>
      <c r="I612" s="209"/>
      <c r="J612" s="204"/>
      <c r="K612" s="204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157</v>
      </c>
      <c r="AU612" s="214" t="s">
        <v>88</v>
      </c>
      <c r="AV612" s="13" t="s">
        <v>88</v>
      </c>
      <c r="AW612" s="13" t="s">
        <v>33</v>
      </c>
      <c r="AX612" s="13" t="s">
        <v>78</v>
      </c>
      <c r="AY612" s="214" t="s">
        <v>148</v>
      </c>
    </row>
    <row r="613" spans="1:65" s="2" customFormat="1" ht="16.5" customHeight="1">
      <c r="A613" s="33"/>
      <c r="B613" s="34"/>
      <c r="C613" s="190" t="s">
        <v>1153</v>
      </c>
      <c r="D613" s="190" t="s">
        <v>150</v>
      </c>
      <c r="E613" s="191" t="s">
        <v>1088</v>
      </c>
      <c r="F613" s="192" t="s">
        <v>1089</v>
      </c>
      <c r="G613" s="193" t="s">
        <v>199</v>
      </c>
      <c r="H613" s="194">
        <v>159.36000000000001</v>
      </c>
      <c r="I613" s="195"/>
      <c r="J613" s="196">
        <f>ROUND(I613*H613,0)</f>
        <v>0</v>
      </c>
      <c r="K613" s="192" t="s">
        <v>154</v>
      </c>
      <c r="L613" s="38"/>
      <c r="M613" s="197" t="s">
        <v>1</v>
      </c>
      <c r="N613" s="198" t="s">
        <v>44</v>
      </c>
      <c r="O613" s="70"/>
      <c r="P613" s="199">
        <f>O613*H613</f>
        <v>0</v>
      </c>
      <c r="Q613" s="199">
        <v>3.2000000000000003E-4</v>
      </c>
      <c r="R613" s="199">
        <f>Q613*H613</f>
        <v>5.0995200000000011E-2</v>
      </c>
      <c r="S613" s="199">
        <v>0</v>
      </c>
      <c r="T613" s="200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201" t="s">
        <v>226</v>
      </c>
      <c r="AT613" s="201" t="s">
        <v>150</v>
      </c>
      <c r="AU613" s="201" t="s">
        <v>88</v>
      </c>
      <c r="AY613" s="16" t="s">
        <v>148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16" t="s">
        <v>88</v>
      </c>
      <c r="BK613" s="202">
        <f>ROUND(I613*H613,0)</f>
        <v>0</v>
      </c>
      <c r="BL613" s="16" t="s">
        <v>226</v>
      </c>
      <c r="BM613" s="201" t="s">
        <v>1765</v>
      </c>
    </row>
    <row r="614" spans="1:65" s="13" customFormat="1">
      <c r="B614" s="203"/>
      <c r="C614" s="204"/>
      <c r="D614" s="205" t="s">
        <v>157</v>
      </c>
      <c r="E614" s="206" t="s">
        <v>1</v>
      </c>
      <c r="F614" s="207" t="s">
        <v>1753</v>
      </c>
      <c r="G614" s="204"/>
      <c r="H614" s="208">
        <v>159.36000000000001</v>
      </c>
      <c r="I614" s="209"/>
      <c r="J614" s="204"/>
      <c r="K614" s="204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157</v>
      </c>
      <c r="AU614" s="214" t="s">
        <v>88</v>
      </c>
      <c r="AV614" s="13" t="s">
        <v>88</v>
      </c>
      <c r="AW614" s="13" t="s">
        <v>33</v>
      </c>
      <c r="AX614" s="13" t="s">
        <v>78</v>
      </c>
      <c r="AY614" s="214" t="s">
        <v>148</v>
      </c>
    </row>
    <row r="615" spans="1:65" s="2" customFormat="1" ht="24.15" customHeight="1">
      <c r="A615" s="33"/>
      <c r="B615" s="34"/>
      <c r="C615" s="190" t="s">
        <v>1766</v>
      </c>
      <c r="D615" s="190" t="s">
        <v>150</v>
      </c>
      <c r="E615" s="191" t="s">
        <v>1093</v>
      </c>
      <c r="F615" s="192" t="s">
        <v>1094</v>
      </c>
      <c r="G615" s="193" t="s">
        <v>199</v>
      </c>
      <c r="H615" s="194">
        <v>88.8</v>
      </c>
      <c r="I615" s="195"/>
      <c r="J615" s="196">
        <f>ROUND(I615*H615,0)</f>
        <v>0</v>
      </c>
      <c r="K615" s="192" t="s">
        <v>154</v>
      </c>
      <c r="L615" s="38"/>
      <c r="M615" s="197" t="s">
        <v>1</v>
      </c>
      <c r="N615" s="198" t="s">
        <v>44</v>
      </c>
      <c r="O615" s="70"/>
      <c r="P615" s="199">
        <f>O615*H615</f>
        <v>0</v>
      </c>
      <c r="Q615" s="199">
        <v>3.3E-4</v>
      </c>
      <c r="R615" s="199">
        <f>Q615*H615</f>
        <v>2.9304E-2</v>
      </c>
      <c r="S615" s="199">
        <v>0</v>
      </c>
      <c r="T615" s="200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201" t="s">
        <v>226</v>
      </c>
      <c r="AT615" s="201" t="s">
        <v>150</v>
      </c>
      <c r="AU615" s="201" t="s">
        <v>88</v>
      </c>
      <c r="AY615" s="16" t="s">
        <v>148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6" t="s">
        <v>88</v>
      </c>
      <c r="BK615" s="202">
        <f>ROUND(I615*H615,0)</f>
        <v>0</v>
      </c>
      <c r="BL615" s="16" t="s">
        <v>226</v>
      </c>
      <c r="BM615" s="201" t="s">
        <v>1767</v>
      </c>
    </row>
    <row r="616" spans="1:65" s="13" customFormat="1">
      <c r="B616" s="203"/>
      <c r="C616" s="204"/>
      <c r="D616" s="205" t="s">
        <v>157</v>
      </c>
      <c r="E616" s="206" t="s">
        <v>1</v>
      </c>
      <c r="F616" s="207" t="s">
        <v>1749</v>
      </c>
      <c r="G616" s="204"/>
      <c r="H616" s="208">
        <v>88.8</v>
      </c>
      <c r="I616" s="209"/>
      <c r="J616" s="204"/>
      <c r="K616" s="204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157</v>
      </c>
      <c r="AU616" s="214" t="s">
        <v>88</v>
      </c>
      <c r="AV616" s="13" t="s">
        <v>88</v>
      </c>
      <c r="AW616" s="13" t="s">
        <v>33</v>
      </c>
      <c r="AX616" s="13" t="s">
        <v>78</v>
      </c>
      <c r="AY616" s="214" t="s">
        <v>148</v>
      </c>
    </row>
    <row r="617" spans="1:65" s="2" customFormat="1" ht="24.15" customHeight="1">
      <c r="A617" s="33"/>
      <c r="B617" s="34"/>
      <c r="C617" s="190" t="s">
        <v>1768</v>
      </c>
      <c r="D617" s="190" t="s">
        <v>150</v>
      </c>
      <c r="E617" s="191" t="s">
        <v>1097</v>
      </c>
      <c r="F617" s="192" t="s">
        <v>1098</v>
      </c>
      <c r="G617" s="193" t="s">
        <v>178</v>
      </c>
      <c r="H617" s="194">
        <v>4.7869999999999999</v>
      </c>
      <c r="I617" s="195"/>
      <c r="J617" s="196">
        <f>ROUND(I617*H617,0)</f>
        <v>0</v>
      </c>
      <c r="K617" s="192" t="s">
        <v>154</v>
      </c>
      <c r="L617" s="38"/>
      <c r="M617" s="197" t="s">
        <v>1</v>
      </c>
      <c r="N617" s="198" t="s">
        <v>44</v>
      </c>
      <c r="O617" s="70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201" t="s">
        <v>226</v>
      </c>
      <c r="AT617" s="201" t="s">
        <v>150</v>
      </c>
      <c r="AU617" s="201" t="s">
        <v>88</v>
      </c>
      <c r="AY617" s="16" t="s">
        <v>148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6" t="s">
        <v>88</v>
      </c>
      <c r="BK617" s="202">
        <f>ROUND(I617*H617,0)</f>
        <v>0</v>
      </c>
      <c r="BL617" s="16" t="s">
        <v>226</v>
      </c>
      <c r="BM617" s="201" t="s">
        <v>1769</v>
      </c>
    </row>
    <row r="618" spans="1:65" s="12" customFormat="1" ht="22.95" customHeight="1">
      <c r="B618" s="174"/>
      <c r="C618" s="175"/>
      <c r="D618" s="176" t="s">
        <v>77</v>
      </c>
      <c r="E618" s="188" t="s">
        <v>1100</v>
      </c>
      <c r="F618" s="188" t="s">
        <v>1101</v>
      </c>
      <c r="G618" s="175"/>
      <c r="H618" s="175"/>
      <c r="I618" s="178"/>
      <c r="J618" s="189">
        <f>BK618</f>
        <v>0</v>
      </c>
      <c r="K618" s="175"/>
      <c r="L618" s="180"/>
      <c r="M618" s="181"/>
      <c r="N618" s="182"/>
      <c r="O618" s="182"/>
      <c r="P618" s="183">
        <f>SUM(P619:P632)</f>
        <v>0</v>
      </c>
      <c r="Q618" s="182"/>
      <c r="R618" s="183">
        <f>SUM(R619:R632)</f>
        <v>0.4830566</v>
      </c>
      <c r="S618" s="182"/>
      <c r="T618" s="184">
        <f>SUM(T619:T632)</f>
        <v>0</v>
      </c>
      <c r="AR618" s="185" t="s">
        <v>88</v>
      </c>
      <c r="AT618" s="186" t="s">
        <v>77</v>
      </c>
      <c r="AU618" s="186" t="s">
        <v>8</v>
      </c>
      <c r="AY618" s="185" t="s">
        <v>148</v>
      </c>
      <c r="BK618" s="187">
        <f>SUM(BK619:BK632)</f>
        <v>0</v>
      </c>
    </row>
    <row r="619" spans="1:65" s="2" customFormat="1" ht="16.5" customHeight="1">
      <c r="A619" s="33"/>
      <c r="B619" s="34"/>
      <c r="C619" s="190" t="s">
        <v>1770</v>
      </c>
      <c r="D619" s="190" t="s">
        <v>150</v>
      </c>
      <c r="E619" s="191" t="s">
        <v>1103</v>
      </c>
      <c r="F619" s="192" t="s">
        <v>1104</v>
      </c>
      <c r="G619" s="193" t="s">
        <v>153</v>
      </c>
      <c r="H619" s="194">
        <v>13.78</v>
      </c>
      <c r="I619" s="195"/>
      <c r="J619" s="196">
        <f>ROUND(I619*H619,0)</f>
        <v>0</v>
      </c>
      <c r="K619" s="192" t="s">
        <v>154</v>
      </c>
      <c r="L619" s="38"/>
      <c r="M619" s="197" t="s">
        <v>1</v>
      </c>
      <c r="N619" s="198" t="s">
        <v>44</v>
      </c>
      <c r="O619" s="70"/>
      <c r="P619" s="199">
        <f>O619*H619</f>
        <v>0</v>
      </c>
      <c r="Q619" s="199">
        <v>2.9999999999999997E-4</v>
      </c>
      <c r="R619" s="199">
        <f>Q619*H619</f>
        <v>4.1339999999999997E-3</v>
      </c>
      <c r="S619" s="199">
        <v>0</v>
      </c>
      <c r="T619" s="200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201" t="s">
        <v>226</v>
      </c>
      <c r="AT619" s="201" t="s">
        <v>150</v>
      </c>
      <c r="AU619" s="201" t="s">
        <v>88</v>
      </c>
      <c r="AY619" s="16" t="s">
        <v>148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6" t="s">
        <v>88</v>
      </c>
      <c r="BK619" s="202">
        <f>ROUND(I619*H619,0)</f>
        <v>0</v>
      </c>
      <c r="BL619" s="16" t="s">
        <v>226</v>
      </c>
      <c r="BM619" s="201" t="s">
        <v>1771</v>
      </c>
    </row>
    <row r="620" spans="1:65" s="13" customFormat="1">
      <c r="B620" s="203"/>
      <c r="C620" s="204"/>
      <c r="D620" s="205" t="s">
        <v>157</v>
      </c>
      <c r="E620" s="206" t="s">
        <v>1</v>
      </c>
      <c r="F620" s="207" t="s">
        <v>1772</v>
      </c>
      <c r="G620" s="204"/>
      <c r="H620" s="208">
        <v>13.78</v>
      </c>
      <c r="I620" s="209"/>
      <c r="J620" s="204"/>
      <c r="K620" s="204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157</v>
      </c>
      <c r="AU620" s="214" t="s">
        <v>88</v>
      </c>
      <c r="AV620" s="13" t="s">
        <v>88</v>
      </c>
      <c r="AW620" s="13" t="s">
        <v>33</v>
      </c>
      <c r="AX620" s="13" t="s">
        <v>78</v>
      </c>
      <c r="AY620" s="214" t="s">
        <v>148</v>
      </c>
    </row>
    <row r="621" spans="1:65" s="2" customFormat="1" ht="16.5" customHeight="1">
      <c r="A621" s="33"/>
      <c r="B621" s="34"/>
      <c r="C621" s="190" t="s">
        <v>1773</v>
      </c>
      <c r="D621" s="190" t="s">
        <v>150</v>
      </c>
      <c r="E621" s="191" t="s">
        <v>1108</v>
      </c>
      <c r="F621" s="192" t="s">
        <v>1109</v>
      </c>
      <c r="G621" s="193" t="s">
        <v>153</v>
      </c>
      <c r="H621" s="194">
        <v>13.78</v>
      </c>
      <c r="I621" s="195"/>
      <c r="J621" s="196">
        <f>ROUND(I621*H621,0)</f>
        <v>0</v>
      </c>
      <c r="K621" s="192" t="s">
        <v>154</v>
      </c>
      <c r="L621" s="38"/>
      <c r="M621" s="197" t="s">
        <v>1</v>
      </c>
      <c r="N621" s="198" t="s">
        <v>44</v>
      </c>
      <c r="O621" s="70"/>
      <c r="P621" s="199">
        <f>O621*H621</f>
        <v>0</v>
      </c>
      <c r="Q621" s="199">
        <v>4.4999999999999997E-3</v>
      </c>
      <c r="R621" s="199">
        <f>Q621*H621</f>
        <v>6.2009999999999996E-2</v>
      </c>
      <c r="S621" s="199">
        <v>0</v>
      </c>
      <c r="T621" s="200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201" t="s">
        <v>226</v>
      </c>
      <c r="AT621" s="201" t="s">
        <v>150</v>
      </c>
      <c r="AU621" s="201" t="s">
        <v>88</v>
      </c>
      <c r="AY621" s="16" t="s">
        <v>148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6" t="s">
        <v>88</v>
      </c>
      <c r="BK621" s="202">
        <f>ROUND(I621*H621,0)</f>
        <v>0</v>
      </c>
      <c r="BL621" s="16" t="s">
        <v>226</v>
      </c>
      <c r="BM621" s="201" t="s">
        <v>1774</v>
      </c>
    </row>
    <row r="622" spans="1:65" s="2" customFormat="1" ht="24.15" customHeight="1">
      <c r="A622" s="33"/>
      <c r="B622" s="34"/>
      <c r="C622" s="190" t="s">
        <v>1775</v>
      </c>
      <c r="D622" s="190" t="s">
        <v>150</v>
      </c>
      <c r="E622" s="191" t="s">
        <v>1112</v>
      </c>
      <c r="F622" s="192" t="s">
        <v>1113</v>
      </c>
      <c r="G622" s="193" t="s">
        <v>153</v>
      </c>
      <c r="H622" s="194">
        <v>27.56</v>
      </c>
      <c r="I622" s="195"/>
      <c r="J622" s="196">
        <f>ROUND(I622*H622,0)</f>
        <v>0</v>
      </c>
      <c r="K622" s="192" t="s">
        <v>154</v>
      </c>
      <c r="L622" s="38"/>
      <c r="M622" s="197" t="s">
        <v>1</v>
      </c>
      <c r="N622" s="198" t="s">
        <v>44</v>
      </c>
      <c r="O622" s="70"/>
      <c r="P622" s="199">
        <f>O622*H622</f>
        <v>0</v>
      </c>
      <c r="Q622" s="199">
        <v>1.4499999999999999E-3</v>
      </c>
      <c r="R622" s="199">
        <f>Q622*H622</f>
        <v>3.9961999999999998E-2</v>
      </c>
      <c r="S622" s="199">
        <v>0</v>
      </c>
      <c r="T622" s="200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201" t="s">
        <v>226</v>
      </c>
      <c r="AT622" s="201" t="s">
        <v>150</v>
      </c>
      <c r="AU622" s="201" t="s">
        <v>88</v>
      </c>
      <c r="AY622" s="16" t="s">
        <v>148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6" t="s">
        <v>88</v>
      </c>
      <c r="BK622" s="202">
        <f>ROUND(I622*H622,0)</f>
        <v>0</v>
      </c>
      <c r="BL622" s="16" t="s">
        <v>226</v>
      </c>
      <c r="BM622" s="201" t="s">
        <v>1776</v>
      </c>
    </row>
    <row r="623" spans="1:65" s="13" customFormat="1">
      <c r="B623" s="203"/>
      <c r="C623" s="204"/>
      <c r="D623" s="205" t="s">
        <v>157</v>
      </c>
      <c r="E623" s="206" t="s">
        <v>1</v>
      </c>
      <c r="F623" s="207" t="s">
        <v>1777</v>
      </c>
      <c r="G623" s="204"/>
      <c r="H623" s="208">
        <v>27.56</v>
      </c>
      <c r="I623" s="209"/>
      <c r="J623" s="204"/>
      <c r="K623" s="204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157</v>
      </c>
      <c r="AU623" s="214" t="s">
        <v>88</v>
      </c>
      <c r="AV623" s="13" t="s">
        <v>88</v>
      </c>
      <c r="AW623" s="13" t="s">
        <v>33</v>
      </c>
      <c r="AX623" s="13" t="s">
        <v>78</v>
      </c>
      <c r="AY623" s="214" t="s">
        <v>148</v>
      </c>
    </row>
    <row r="624" spans="1:65" s="2" customFormat="1" ht="21.75" customHeight="1">
      <c r="A624" s="33"/>
      <c r="B624" s="34"/>
      <c r="C624" s="190" t="s">
        <v>1778</v>
      </c>
      <c r="D624" s="190" t="s">
        <v>150</v>
      </c>
      <c r="E624" s="191" t="s">
        <v>1117</v>
      </c>
      <c r="F624" s="192" t="s">
        <v>1118</v>
      </c>
      <c r="G624" s="193" t="s">
        <v>199</v>
      </c>
      <c r="H624" s="194">
        <v>5.2</v>
      </c>
      <c r="I624" s="195"/>
      <c r="J624" s="196">
        <f>ROUND(I624*H624,0)</f>
        <v>0</v>
      </c>
      <c r="K624" s="192" t="s">
        <v>154</v>
      </c>
      <c r="L624" s="38"/>
      <c r="M624" s="197" t="s">
        <v>1</v>
      </c>
      <c r="N624" s="198" t="s">
        <v>44</v>
      </c>
      <c r="O624" s="70"/>
      <c r="P624" s="199">
        <f>O624*H624</f>
        <v>0</v>
      </c>
      <c r="Q624" s="199">
        <v>5.5000000000000003E-4</v>
      </c>
      <c r="R624" s="199">
        <f>Q624*H624</f>
        <v>2.8600000000000001E-3</v>
      </c>
      <c r="S624" s="199">
        <v>0</v>
      </c>
      <c r="T624" s="200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201" t="s">
        <v>226</v>
      </c>
      <c r="AT624" s="201" t="s">
        <v>150</v>
      </c>
      <c r="AU624" s="201" t="s">
        <v>88</v>
      </c>
      <c r="AY624" s="16" t="s">
        <v>148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6" t="s">
        <v>88</v>
      </c>
      <c r="BK624" s="202">
        <f>ROUND(I624*H624,0)</f>
        <v>0</v>
      </c>
      <c r="BL624" s="16" t="s">
        <v>226</v>
      </c>
      <c r="BM624" s="201" t="s">
        <v>1779</v>
      </c>
    </row>
    <row r="625" spans="1:65" s="13" customFormat="1">
      <c r="B625" s="203"/>
      <c r="C625" s="204"/>
      <c r="D625" s="205" t="s">
        <v>157</v>
      </c>
      <c r="E625" s="206" t="s">
        <v>1</v>
      </c>
      <c r="F625" s="207" t="s">
        <v>1780</v>
      </c>
      <c r="G625" s="204"/>
      <c r="H625" s="208">
        <v>5.2</v>
      </c>
      <c r="I625" s="209"/>
      <c r="J625" s="204"/>
      <c r="K625" s="204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157</v>
      </c>
      <c r="AU625" s="214" t="s">
        <v>88</v>
      </c>
      <c r="AV625" s="13" t="s">
        <v>88</v>
      </c>
      <c r="AW625" s="13" t="s">
        <v>33</v>
      </c>
      <c r="AX625" s="13" t="s">
        <v>78</v>
      </c>
      <c r="AY625" s="214" t="s">
        <v>148</v>
      </c>
    </row>
    <row r="626" spans="1:65" s="2" customFormat="1" ht="21.75" customHeight="1">
      <c r="A626" s="33"/>
      <c r="B626" s="34"/>
      <c r="C626" s="190" t="s">
        <v>1781</v>
      </c>
      <c r="D626" s="190" t="s">
        <v>150</v>
      </c>
      <c r="E626" s="191" t="s">
        <v>1122</v>
      </c>
      <c r="F626" s="192" t="s">
        <v>1123</v>
      </c>
      <c r="G626" s="193" t="s">
        <v>199</v>
      </c>
      <c r="H626" s="194">
        <v>10.4</v>
      </c>
      <c r="I626" s="195"/>
      <c r="J626" s="196">
        <f>ROUND(I626*H626,0)</f>
        <v>0</v>
      </c>
      <c r="K626" s="192" t="s">
        <v>154</v>
      </c>
      <c r="L626" s="38"/>
      <c r="M626" s="197" t="s">
        <v>1</v>
      </c>
      <c r="N626" s="198" t="s">
        <v>44</v>
      </c>
      <c r="O626" s="70"/>
      <c r="P626" s="199">
        <f>O626*H626</f>
        <v>0</v>
      </c>
      <c r="Q626" s="199">
        <v>5.0000000000000001E-4</v>
      </c>
      <c r="R626" s="199">
        <f>Q626*H626</f>
        <v>5.2000000000000006E-3</v>
      </c>
      <c r="S626" s="199">
        <v>0</v>
      </c>
      <c r="T626" s="200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201" t="s">
        <v>226</v>
      </c>
      <c r="AT626" s="201" t="s">
        <v>150</v>
      </c>
      <c r="AU626" s="201" t="s">
        <v>88</v>
      </c>
      <c r="AY626" s="16" t="s">
        <v>148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6" t="s">
        <v>88</v>
      </c>
      <c r="BK626" s="202">
        <f>ROUND(I626*H626,0)</f>
        <v>0</v>
      </c>
      <c r="BL626" s="16" t="s">
        <v>226</v>
      </c>
      <c r="BM626" s="201" t="s">
        <v>1782</v>
      </c>
    </row>
    <row r="627" spans="1:65" s="13" customFormat="1">
      <c r="B627" s="203"/>
      <c r="C627" s="204"/>
      <c r="D627" s="205" t="s">
        <v>157</v>
      </c>
      <c r="E627" s="206" t="s">
        <v>1</v>
      </c>
      <c r="F627" s="207" t="s">
        <v>1783</v>
      </c>
      <c r="G627" s="204"/>
      <c r="H627" s="208">
        <v>10.4</v>
      </c>
      <c r="I627" s="209"/>
      <c r="J627" s="204"/>
      <c r="K627" s="204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157</v>
      </c>
      <c r="AU627" s="214" t="s">
        <v>88</v>
      </c>
      <c r="AV627" s="13" t="s">
        <v>88</v>
      </c>
      <c r="AW627" s="13" t="s">
        <v>33</v>
      </c>
      <c r="AX627" s="13" t="s">
        <v>78</v>
      </c>
      <c r="AY627" s="214" t="s">
        <v>148</v>
      </c>
    </row>
    <row r="628" spans="1:65" s="2" customFormat="1" ht="37.950000000000003" customHeight="1">
      <c r="A628" s="33"/>
      <c r="B628" s="34"/>
      <c r="C628" s="190" t="s">
        <v>1784</v>
      </c>
      <c r="D628" s="190" t="s">
        <v>150</v>
      </c>
      <c r="E628" s="191" t="s">
        <v>1126</v>
      </c>
      <c r="F628" s="192" t="s">
        <v>1127</v>
      </c>
      <c r="G628" s="193" t="s">
        <v>153</v>
      </c>
      <c r="H628" s="194">
        <v>13.78</v>
      </c>
      <c r="I628" s="195"/>
      <c r="J628" s="196">
        <f>ROUND(I628*H628,0)</f>
        <v>0</v>
      </c>
      <c r="K628" s="192" t="s">
        <v>154</v>
      </c>
      <c r="L628" s="38"/>
      <c r="M628" s="197" t="s">
        <v>1</v>
      </c>
      <c r="N628" s="198" t="s">
        <v>44</v>
      </c>
      <c r="O628" s="70"/>
      <c r="P628" s="199">
        <f>O628*H628</f>
        <v>0</v>
      </c>
      <c r="Q628" s="199">
        <v>7.3000000000000001E-3</v>
      </c>
      <c r="R628" s="199">
        <f>Q628*H628</f>
        <v>0.100594</v>
      </c>
      <c r="S628" s="199">
        <v>0</v>
      </c>
      <c r="T628" s="200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201" t="s">
        <v>226</v>
      </c>
      <c r="AT628" s="201" t="s">
        <v>150</v>
      </c>
      <c r="AU628" s="201" t="s">
        <v>88</v>
      </c>
      <c r="AY628" s="16" t="s">
        <v>148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6" t="s">
        <v>88</v>
      </c>
      <c r="BK628" s="202">
        <f>ROUND(I628*H628,0)</f>
        <v>0</v>
      </c>
      <c r="BL628" s="16" t="s">
        <v>226</v>
      </c>
      <c r="BM628" s="201" t="s">
        <v>1785</v>
      </c>
    </row>
    <row r="629" spans="1:65" s="2" customFormat="1" ht="24.15" customHeight="1">
      <c r="A629" s="33"/>
      <c r="B629" s="34"/>
      <c r="C629" s="215" t="s">
        <v>1786</v>
      </c>
      <c r="D629" s="215" t="s">
        <v>262</v>
      </c>
      <c r="E629" s="216" t="s">
        <v>1130</v>
      </c>
      <c r="F629" s="217" t="s">
        <v>1131</v>
      </c>
      <c r="G629" s="218" t="s">
        <v>153</v>
      </c>
      <c r="H629" s="219">
        <v>15.157999999999999</v>
      </c>
      <c r="I629" s="220"/>
      <c r="J629" s="221">
        <f>ROUND(I629*H629,0)</f>
        <v>0</v>
      </c>
      <c r="K629" s="217" t="s">
        <v>154</v>
      </c>
      <c r="L629" s="222"/>
      <c r="M629" s="223" t="s">
        <v>1</v>
      </c>
      <c r="N629" s="224" t="s">
        <v>44</v>
      </c>
      <c r="O629" s="70"/>
      <c r="P629" s="199">
        <f>O629*H629</f>
        <v>0</v>
      </c>
      <c r="Q629" s="199">
        <v>1.77E-2</v>
      </c>
      <c r="R629" s="199">
        <f>Q629*H629</f>
        <v>0.2682966</v>
      </c>
      <c r="S629" s="199">
        <v>0</v>
      </c>
      <c r="T629" s="200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201" t="s">
        <v>307</v>
      </c>
      <c r="AT629" s="201" t="s">
        <v>262</v>
      </c>
      <c r="AU629" s="201" t="s">
        <v>88</v>
      </c>
      <c r="AY629" s="16" t="s">
        <v>148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6" t="s">
        <v>88</v>
      </c>
      <c r="BK629" s="202">
        <f>ROUND(I629*H629,0)</f>
        <v>0</v>
      </c>
      <c r="BL629" s="16" t="s">
        <v>226</v>
      </c>
      <c r="BM629" s="201" t="s">
        <v>1787</v>
      </c>
    </row>
    <row r="630" spans="1:65" s="13" customFormat="1">
      <c r="B630" s="203"/>
      <c r="C630" s="204"/>
      <c r="D630" s="205" t="s">
        <v>157</v>
      </c>
      <c r="E630" s="206" t="s">
        <v>1</v>
      </c>
      <c r="F630" s="207" t="s">
        <v>1788</v>
      </c>
      <c r="G630" s="204"/>
      <c r="H630" s="208">
        <v>15.157999999999999</v>
      </c>
      <c r="I630" s="209"/>
      <c r="J630" s="204"/>
      <c r="K630" s="204"/>
      <c r="L630" s="210"/>
      <c r="M630" s="211"/>
      <c r="N630" s="212"/>
      <c r="O630" s="212"/>
      <c r="P630" s="212"/>
      <c r="Q630" s="212"/>
      <c r="R630" s="212"/>
      <c r="S630" s="212"/>
      <c r="T630" s="213"/>
      <c r="AT630" s="214" t="s">
        <v>157</v>
      </c>
      <c r="AU630" s="214" t="s">
        <v>88</v>
      </c>
      <c r="AV630" s="13" t="s">
        <v>88</v>
      </c>
      <c r="AW630" s="13" t="s">
        <v>33</v>
      </c>
      <c r="AX630" s="13" t="s">
        <v>78</v>
      </c>
      <c r="AY630" s="214" t="s">
        <v>148</v>
      </c>
    </row>
    <row r="631" spans="1:65" s="2" customFormat="1" ht="24.15" customHeight="1">
      <c r="A631" s="33"/>
      <c r="B631" s="34"/>
      <c r="C631" s="190" t="s">
        <v>1789</v>
      </c>
      <c r="D631" s="190" t="s">
        <v>150</v>
      </c>
      <c r="E631" s="191" t="s">
        <v>1135</v>
      </c>
      <c r="F631" s="192" t="s">
        <v>1136</v>
      </c>
      <c r="G631" s="193" t="s">
        <v>153</v>
      </c>
      <c r="H631" s="194">
        <v>13.78</v>
      </c>
      <c r="I631" s="195"/>
      <c r="J631" s="196">
        <f>ROUND(I631*H631,0)</f>
        <v>0</v>
      </c>
      <c r="K631" s="192" t="s">
        <v>154</v>
      </c>
      <c r="L631" s="38"/>
      <c r="M631" s="197" t="s">
        <v>1</v>
      </c>
      <c r="N631" s="198" t="s">
        <v>44</v>
      </c>
      <c r="O631" s="70"/>
      <c r="P631" s="199">
        <f>O631*H631</f>
        <v>0</v>
      </c>
      <c r="Q631" s="199">
        <v>0</v>
      </c>
      <c r="R631" s="199">
        <f>Q631*H631</f>
        <v>0</v>
      </c>
      <c r="S631" s="199">
        <v>0</v>
      </c>
      <c r="T631" s="200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201" t="s">
        <v>226</v>
      </c>
      <c r="AT631" s="201" t="s">
        <v>150</v>
      </c>
      <c r="AU631" s="201" t="s">
        <v>88</v>
      </c>
      <c r="AY631" s="16" t="s">
        <v>148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6" t="s">
        <v>88</v>
      </c>
      <c r="BK631" s="202">
        <f>ROUND(I631*H631,0)</f>
        <v>0</v>
      </c>
      <c r="BL631" s="16" t="s">
        <v>226</v>
      </c>
      <c r="BM631" s="201" t="s">
        <v>1790</v>
      </c>
    </row>
    <row r="632" spans="1:65" s="2" customFormat="1" ht="24.15" customHeight="1">
      <c r="A632" s="33"/>
      <c r="B632" s="34"/>
      <c r="C632" s="190" t="s">
        <v>1791</v>
      </c>
      <c r="D632" s="190" t="s">
        <v>150</v>
      </c>
      <c r="E632" s="191" t="s">
        <v>1139</v>
      </c>
      <c r="F632" s="192" t="s">
        <v>1140</v>
      </c>
      <c r="G632" s="193" t="s">
        <v>178</v>
      </c>
      <c r="H632" s="194">
        <v>0.48299999999999998</v>
      </c>
      <c r="I632" s="195"/>
      <c r="J632" s="196">
        <f>ROUND(I632*H632,0)</f>
        <v>0</v>
      </c>
      <c r="K632" s="192" t="s">
        <v>154</v>
      </c>
      <c r="L632" s="38"/>
      <c r="M632" s="197" t="s">
        <v>1</v>
      </c>
      <c r="N632" s="198" t="s">
        <v>44</v>
      </c>
      <c r="O632" s="70"/>
      <c r="P632" s="199">
        <f>O632*H632</f>
        <v>0</v>
      </c>
      <c r="Q632" s="199">
        <v>0</v>
      </c>
      <c r="R632" s="199">
        <f>Q632*H632</f>
        <v>0</v>
      </c>
      <c r="S632" s="199">
        <v>0</v>
      </c>
      <c r="T632" s="200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201" t="s">
        <v>226</v>
      </c>
      <c r="AT632" s="201" t="s">
        <v>150</v>
      </c>
      <c r="AU632" s="201" t="s">
        <v>88</v>
      </c>
      <c r="AY632" s="16" t="s">
        <v>148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6" t="s">
        <v>88</v>
      </c>
      <c r="BK632" s="202">
        <f>ROUND(I632*H632,0)</f>
        <v>0</v>
      </c>
      <c r="BL632" s="16" t="s">
        <v>226</v>
      </c>
      <c r="BM632" s="201" t="s">
        <v>1792</v>
      </c>
    </row>
    <row r="633" spans="1:65" s="12" customFormat="1" ht="22.95" customHeight="1">
      <c r="B633" s="174"/>
      <c r="C633" s="175"/>
      <c r="D633" s="176" t="s">
        <v>77</v>
      </c>
      <c r="E633" s="188" t="s">
        <v>1793</v>
      </c>
      <c r="F633" s="188" t="s">
        <v>1794</v>
      </c>
      <c r="G633" s="175"/>
      <c r="H633" s="175"/>
      <c r="I633" s="178"/>
      <c r="J633" s="189">
        <f>BK633</f>
        <v>0</v>
      </c>
      <c r="K633" s="175"/>
      <c r="L633" s="180"/>
      <c r="M633" s="181"/>
      <c r="N633" s="182"/>
      <c r="O633" s="182"/>
      <c r="P633" s="183">
        <f>SUM(P634:P636)</f>
        <v>0</v>
      </c>
      <c r="Q633" s="182"/>
      <c r="R633" s="183">
        <f>SUM(R634:R636)</f>
        <v>4.8048000000000006E-3</v>
      </c>
      <c r="S633" s="182"/>
      <c r="T633" s="184">
        <f>SUM(T634:T636)</f>
        <v>0</v>
      </c>
      <c r="AR633" s="185" t="s">
        <v>88</v>
      </c>
      <c r="AT633" s="186" t="s">
        <v>77</v>
      </c>
      <c r="AU633" s="186" t="s">
        <v>8</v>
      </c>
      <c r="AY633" s="185" t="s">
        <v>148</v>
      </c>
      <c r="BK633" s="187">
        <f>SUM(BK634:BK636)</f>
        <v>0</v>
      </c>
    </row>
    <row r="634" spans="1:65" s="2" customFormat="1" ht="24.15" customHeight="1">
      <c r="A634" s="33"/>
      <c r="B634" s="34"/>
      <c r="C634" s="190" t="s">
        <v>1795</v>
      </c>
      <c r="D634" s="190" t="s">
        <v>150</v>
      </c>
      <c r="E634" s="191" t="s">
        <v>1796</v>
      </c>
      <c r="F634" s="192" t="s">
        <v>1797</v>
      </c>
      <c r="G634" s="193" t="s">
        <v>153</v>
      </c>
      <c r="H634" s="194">
        <v>7.28</v>
      </c>
      <c r="I634" s="195"/>
      <c r="J634" s="196">
        <f>ROUND(I634*H634,0)</f>
        <v>0</v>
      </c>
      <c r="K634" s="192" t="s">
        <v>154</v>
      </c>
      <c r="L634" s="38"/>
      <c r="M634" s="197" t="s">
        <v>1</v>
      </c>
      <c r="N634" s="198" t="s">
        <v>44</v>
      </c>
      <c r="O634" s="70"/>
      <c r="P634" s="199">
        <f>O634*H634</f>
        <v>0</v>
      </c>
      <c r="Q634" s="199">
        <v>1.2E-4</v>
      </c>
      <c r="R634" s="199">
        <f>Q634*H634</f>
        <v>8.7360000000000009E-4</v>
      </c>
      <c r="S634" s="199">
        <v>0</v>
      </c>
      <c r="T634" s="200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201" t="s">
        <v>226</v>
      </c>
      <c r="AT634" s="201" t="s">
        <v>150</v>
      </c>
      <c r="AU634" s="201" t="s">
        <v>88</v>
      </c>
      <c r="AY634" s="16" t="s">
        <v>148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16" t="s">
        <v>88</v>
      </c>
      <c r="BK634" s="202">
        <f>ROUND(I634*H634,0)</f>
        <v>0</v>
      </c>
      <c r="BL634" s="16" t="s">
        <v>226</v>
      </c>
      <c r="BM634" s="201" t="s">
        <v>1798</v>
      </c>
    </row>
    <row r="635" spans="1:65" s="13" customFormat="1">
      <c r="B635" s="203"/>
      <c r="C635" s="204"/>
      <c r="D635" s="205" t="s">
        <v>157</v>
      </c>
      <c r="E635" s="206" t="s">
        <v>1</v>
      </c>
      <c r="F635" s="207" t="s">
        <v>1642</v>
      </c>
      <c r="G635" s="204"/>
      <c r="H635" s="208">
        <v>7.28</v>
      </c>
      <c r="I635" s="209"/>
      <c r="J635" s="204"/>
      <c r="K635" s="204"/>
      <c r="L635" s="210"/>
      <c r="M635" s="211"/>
      <c r="N635" s="212"/>
      <c r="O635" s="212"/>
      <c r="P635" s="212"/>
      <c r="Q635" s="212"/>
      <c r="R635" s="212"/>
      <c r="S635" s="212"/>
      <c r="T635" s="213"/>
      <c r="AT635" s="214" t="s">
        <v>157</v>
      </c>
      <c r="AU635" s="214" t="s">
        <v>88</v>
      </c>
      <c r="AV635" s="13" t="s">
        <v>88</v>
      </c>
      <c r="AW635" s="13" t="s">
        <v>33</v>
      </c>
      <c r="AX635" s="13" t="s">
        <v>78</v>
      </c>
      <c r="AY635" s="214" t="s">
        <v>148</v>
      </c>
    </row>
    <row r="636" spans="1:65" s="2" customFormat="1" ht="24.15" customHeight="1">
      <c r="A636" s="33"/>
      <c r="B636" s="34"/>
      <c r="C636" s="190" t="s">
        <v>1799</v>
      </c>
      <c r="D636" s="190" t="s">
        <v>150</v>
      </c>
      <c r="E636" s="191" t="s">
        <v>1800</v>
      </c>
      <c r="F636" s="192" t="s">
        <v>1801</v>
      </c>
      <c r="G636" s="193" t="s">
        <v>153</v>
      </c>
      <c r="H636" s="194">
        <v>7.28</v>
      </c>
      <c r="I636" s="195"/>
      <c r="J636" s="196">
        <f>ROUND(I636*H636,0)</f>
        <v>0</v>
      </c>
      <c r="K636" s="192" t="s">
        <v>154</v>
      </c>
      <c r="L636" s="38"/>
      <c r="M636" s="197" t="s">
        <v>1</v>
      </c>
      <c r="N636" s="198" t="s">
        <v>44</v>
      </c>
      <c r="O636" s="70"/>
      <c r="P636" s="199">
        <f>O636*H636</f>
        <v>0</v>
      </c>
      <c r="Q636" s="199">
        <v>5.4000000000000001E-4</v>
      </c>
      <c r="R636" s="199">
        <f>Q636*H636</f>
        <v>3.9312000000000001E-3</v>
      </c>
      <c r="S636" s="199">
        <v>0</v>
      </c>
      <c r="T636" s="200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201" t="s">
        <v>226</v>
      </c>
      <c r="AT636" s="201" t="s">
        <v>150</v>
      </c>
      <c r="AU636" s="201" t="s">
        <v>88</v>
      </c>
      <c r="AY636" s="16" t="s">
        <v>148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6" t="s">
        <v>88</v>
      </c>
      <c r="BK636" s="202">
        <f>ROUND(I636*H636,0)</f>
        <v>0</v>
      </c>
      <c r="BL636" s="16" t="s">
        <v>226</v>
      </c>
      <c r="BM636" s="201" t="s">
        <v>1802</v>
      </c>
    </row>
    <row r="637" spans="1:65" s="12" customFormat="1" ht="22.95" customHeight="1">
      <c r="B637" s="174"/>
      <c r="C637" s="175"/>
      <c r="D637" s="176" t="s">
        <v>77</v>
      </c>
      <c r="E637" s="188" t="s">
        <v>1142</v>
      </c>
      <c r="F637" s="188" t="s">
        <v>1143</v>
      </c>
      <c r="G637" s="175"/>
      <c r="H637" s="175"/>
      <c r="I637" s="178"/>
      <c r="J637" s="189">
        <f>BK637</f>
        <v>0</v>
      </c>
      <c r="K637" s="175"/>
      <c r="L637" s="180"/>
      <c r="M637" s="181"/>
      <c r="N637" s="182"/>
      <c r="O637" s="182"/>
      <c r="P637" s="183">
        <f>SUM(P638:P641)</f>
        <v>0</v>
      </c>
      <c r="Q637" s="182"/>
      <c r="R637" s="183">
        <f>SUM(R638:R641)</f>
        <v>4.9024499999999999E-2</v>
      </c>
      <c r="S637" s="182"/>
      <c r="T637" s="184">
        <f>SUM(T638:T641)</f>
        <v>1.5007499999999998E-2</v>
      </c>
      <c r="AR637" s="185" t="s">
        <v>88</v>
      </c>
      <c r="AT637" s="186" t="s">
        <v>77</v>
      </c>
      <c r="AU637" s="186" t="s">
        <v>8</v>
      </c>
      <c r="AY637" s="185" t="s">
        <v>148</v>
      </c>
      <c r="BK637" s="187">
        <f>SUM(BK638:BK641)</f>
        <v>0</v>
      </c>
    </row>
    <row r="638" spans="1:65" s="2" customFormat="1" ht="24.15" customHeight="1">
      <c r="A638" s="33"/>
      <c r="B638" s="34"/>
      <c r="C638" s="190" t="s">
        <v>1803</v>
      </c>
      <c r="D638" s="190" t="s">
        <v>150</v>
      </c>
      <c r="E638" s="191" t="s">
        <v>1145</v>
      </c>
      <c r="F638" s="192" t="s">
        <v>1146</v>
      </c>
      <c r="G638" s="193" t="s">
        <v>153</v>
      </c>
      <c r="H638" s="194">
        <v>100.05</v>
      </c>
      <c r="I638" s="195"/>
      <c r="J638" s="196">
        <f>ROUND(I638*H638,0)</f>
        <v>0</v>
      </c>
      <c r="K638" s="192" t="s">
        <v>154</v>
      </c>
      <c r="L638" s="38"/>
      <c r="M638" s="197" t="s">
        <v>1</v>
      </c>
      <c r="N638" s="198" t="s">
        <v>44</v>
      </c>
      <c r="O638" s="70"/>
      <c r="P638" s="199">
        <f>O638*H638</f>
        <v>0</v>
      </c>
      <c r="Q638" s="199">
        <v>0</v>
      </c>
      <c r="R638" s="199">
        <f>Q638*H638</f>
        <v>0</v>
      </c>
      <c r="S638" s="199">
        <v>1.4999999999999999E-4</v>
      </c>
      <c r="T638" s="200">
        <f>S638*H638</f>
        <v>1.5007499999999998E-2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201" t="s">
        <v>226</v>
      </c>
      <c r="AT638" s="201" t="s">
        <v>150</v>
      </c>
      <c r="AU638" s="201" t="s">
        <v>88</v>
      </c>
      <c r="AY638" s="16" t="s">
        <v>148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6" t="s">
        <v>88</v>
      </c>
      <c r="BK638" s="202">
        <f>ROUND(I638*H638,0)</f>
        <v>0</v>
      </c>
      <c r="BL638" s="16" t="s">
        <v>226</v>
      </c>
      <c r="BM638" s="201" t="s">
        <v>1804</v>
      </c>
    </row>
    <row r="639" spans="1:65" s="13" customFormat="1">
      <c r="B639" s="203"/>
      <c r="C639" s="204"/>
      <c r="D639" s="205" t="s">
        <v>157</v>
      </c>
      <c r="E639" s="206" t="s">
        <v>1</v>
      </c>
      <c r="F639" s="207" t="s">
        <v>1805</v>
      </c>
      <c r="G639" s="204"/>
      <c r="H639" s="208">
        <v>100.05</v>
      </c>
      <c r="I639" s="209"/>
      <c r="J639" s="204"/>
      <c r="K639" s="204"/>
      <c r="L639" s="210"/>
      <c r="M639" s="211"/>
      <c r="N639" s="212"/>
      <c r="O639" s="212"/>
      <c r="P639" s="212"/>
      <c r="Q639" s="212"/>
      <c r="R639" s="212"/>
      <c r="S639" s="212"/>
      <c r="T639" s="213"/>
      <c r="AT639" s="214" t="s">
        <v>157</v>
      </c>
      <c r="AU639" s="214" t="s">
        <v>88</v>
      </c>
      <c r="AV639" s="13" t="s">
        <v>88</v>
      </c>
      <c r="AW639" s="13" t="s">
        <v>33</v>
      </c>
      <c r="AX639" s="13" t="s">
        <v>78</v>
      </c>
      <c r="AY639" s="214" t="s">
        <v>148</v>
      </c>
    </row>
    <row r="640" spans="1:65" s="2" customFormat="1" ht="24.15" customHeight="1">
      <c r="A640" s="33"/>
      <c r="B640" s="34"/>
      <c r="C640" s="190" t="s">
        <v>1806</v>
      </c>
      <c r="D640" s="190" t="s">
        <v>150</v>
      </c>
      <c r="E640" s="191" t="s">
        <v>1150</v>
      </c>
      <c r="F640" s="192" t="s">
        <v>1151</v>
      </c>
      <c r="G640" s="193" t="s">
        <v>153</v>
      </c>
      <c r="H640" s="194">
        <v>100.05</v>
      </c>
      <c r="I640" s="195"/>
      <c r="J640" s="196">
        <f>ROUND(I640*H640,0)</f>
        <v>0</v>
      </c>
      <c r="K640" s="192" t="s">
        <v>154</v>
      </c>
      <c r="L640" s="38"/>
      <c r="M640" s="197" t="s">
        <v>1</v>
      </c>
      <c r="N640" s="198" t="s">
        <v>44</v>
      </c>
      <c r="O640" s="70"/>
      <c r="P640" s="199">
        <f>O640*H640</f>
        <v>0</v>
      </c>
      <c r="Q640" s="199">
        <v>2.0000000000000001E-4</v>
      </c>
      <c r="R640" s="199">
        <f>Q640*H640</f>
        <v>2.001E-2</v>
      </c>
      <c r="S640" s="199">
        <v>0</v>
      </c>
      <c r="T640" s="200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201" t="s">
        <v>226</v>
      </c>
      <c r="AT640" s="201" t="s">
        <v>150</v>
      </c>
      <c r="AU640" s="201" t="s">
        <v>88</v>
      </c>
      <c r="AY640" s="16" t="s">
        <v>148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6" t="s">
        <v>88</v>
      </c>
      <c r="BK640" s="202">
        <f>ROUND(I640*H640,0)</f>
        <v>0</v>
      </c>
      <c r="BL640" s="16" t="s">
        <v>226</v>
      </c>
      <c r="BM640" s="201" t="s">
        <v>1807</v>
      </c>
    </row>
    <row r="641" spans="1:65" s="2" customFormat="1" ht="24.15" customHeight="1">
      <c r="A641" s="33"/>
      <c r="B641" s="34"/>
      <c r="C641" s="190" t="s">
        <v>1808</v>
      </c>
      <c r="D641" s="190" t="s">
        <v>150</v>
      </c>
      <c r="E641" s="191" t="s">
        <v>1154</v>
      </c>
      <c r="F641" s="192" t="s">
        <v>1155</v>
      </c>
      <c r="G641" s="193" t="s">
        <v>153</v>
      </c>
      <c r="H641" s="194">
        <v>100.05</v>
      </c>
      <c r="I641" s="195"/>
      <c r="J641" s="196">
        <f>ROUND(I641*H641,0)</f>
        <v>0</v>
      </c>
      <c r="K641" s="192" t="s">
        <v>154</v>
      </c>
      <c r="L641" s="38"/>
      <c r="M641" s="236" t="s">
        <v>1</v>
      </c>
      <c r="N641" s="237" t="s">
        <v>44</v>
      </c>
      <c r="O641" s="238"/>
      <c r="P641" s="239">
        <f>O641*H641</f>
        <v>0</v>
      </c>
      <c r="Q641" s="239">
        <v>2.9E-4</v>
      </c>
      <c r="R641" s="239">
        <f>Q641*H641</f>
        <v>2.9014499999999999E-2</v>
      </c>
      <c r="S641" s="239">
        <v>0</v>
      </c>
      <c r="T641" s="240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201" t="s">
        <v>226</v>
      </c>
      <c r="AT641" s="201" t="s">
        <v>150</v>
      </c>
      <c r="AU641" s="201" t="s">
        <v>88</v>
      </c>
      <c r="AY641" s="16" t="s">
        <v>148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6" t="s">
        <v>88</v>
      </c>
      <c r="BK641" s="202">
        <f>ROUND(I641*H641,0)</f>
        <v>0</v>
      </c>
      <c r="BL641" s="16" t="s">
        <v>226</v>
      </c>
      <c r="BM641" s="201" t="s">
        <v>1809</v>
      </c>
    </row>
    <row r="642" spans="1:65" s="2" customFormat="1" ht="6.9" customHeight="1">
      <c r="A642" s="3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38"/>
      <c r="M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</row>
  </sheetData>
  <sheetProtection algorithmName="SHA-512" hashValue="8AFoj9gUUWQR9jB59BqdwDUenJEUmmXha261thK9dGKf/XeRN2anXMW8P/zEUaPshhsb5Qw9GTxgtmd2978DMw==" saltValue="OmC2lp65PnOlcOu1JdGwTMJ9zS5j0a0GWR73foBsbhR398+tpeBkNn7JnWJ5MNGs/l8NP9JjtVpKbd+vrTf5qg==" spinCount="100000" sheet="1" objects="1" scenarios="1" formatColumns="0" formatRows="0" autoFilter="0"/>
  <autoFilter ref="C138:K641" xr:uid="{00000000-0009-0000-0000-000003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1"/>
  <sheetViews>
    <sheetView showGridLines="0" topLeftCell="A169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6" t="s">
        <v>98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" customHeight="1">
      <c r="B4" s="19"/>
      <c r="D4" s="116" t="s">
        <v>102</v>
      </c>
      <c r="L4" s="19"/>
      <c r="M4" s="117" t="s">
        <v>11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9" t="str">
        <f>'Rekapitulace stavby'!K6</f>
        <v>Zateplení panelových domů Sušice II - 1.etapa</v>
      </c>
      <c r="F7" s="290"/>
      <c r="G7" s="290"/>
      <c r="H7" s="290"/>
      <c r="L7" s="19"/>
    </row>
    <row r="8" spans="1:46" s="1" customFormat="1" ht="12" customHeight="1">
      <c r="B8" s="19"/>
      <c r="D8" s="118" t="s">
        <v>103</v>
      </c>
      <c r="L8" s="19"/>
    </row>
    <row r="9" spans="1:46" s="2" customFormat="1" ht="16.5" customHeight="1">
      <c r="A9" s="33"/>
      <c r="B9" s="38"/>
      <c r="C9" s="33"/>
      <c r="D9" s="33"/>
      <c r="E9" s="289" t="s">
        <v>1325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1157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1" t="s">
        <v>1810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19</v>
      </c>
      <c r="E13" s="33"/>
      <c r="F13" s="109" t="s">
        <v>1</v>
      </c>
      <c r="G13" s="33"/>
      <c r="H13" s="33"/>
      <c r="I13" s="118" t="s">
        <v>20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21</v>
      </c>
      <c r="E14" s="33"/>
      <c r="F14" s="109" t="s">
        <v>22</v>
      </c>
      <c r="G14" s="33"/>
      <c r="H14" s="33"/>
      <c r="I14" s="118" t="s">
        <v>23</v>
      </c>
      <c r="J14" s="119" t="str">
        <f>'Rekapitulace stavby'!AN8</f>
        <v>4. 1. 2022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25</v>
      </c>
      <c r="E16" s="33"/>
      <c r="F16" s="33"/>
      <c r="G16" s="33"/>
      <c r="H16" s="33"/>
      <c r="I16" s="118" t="s">
        <v>26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26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26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32</v>
      </c>
      <c r="F23" s="33"/>
      <c r="G23" s="33"/>
      <c r="H23" s="33"/>
      <c r="I23" s="118" t="s">
        <v>28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26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35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ROUND(J125,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7" t="s">
        <v>42</v>
      </c>
      <c r="E35" s="118" t="s">
        <v>43</v>
      </c>
      <c r="F35" s="128">
        <f>ROUND((SUM(BE125:BE180)),  0)</f>
        <v>0</v>
      </c>
      <c r="G35" s="33"/>
      <c r="H35" s="33"/>
      <c r="I35" s="129">
        <v>0.21</v>
      </c>
      <c r="J35" s="128">
        <f>ROUND(((SUM(BE125:BE180))*I35),  0)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8" t="s">
        <v>44</v>
      </c>
      <c r="F36" s="128">
        <f>ROUND((SUM(BF125:BF180)),  0)</f>
        <v>0</v>
      </c>
      <c r="G36" s="33"/>
      <c r="H36" s="33"/>
      <c r="I36" s="129">
        <v>0.15</v>
      </c>
      <c r="J36" s="128">
        <f>ROUND(((SUM(BF125:BF180))*I36),  0)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45</v>
      </c>
      <c r="F37" s="128">
        <f>ROUND((SUM(BG125:BG180)),  0)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46</v>
      </c>
      <c r="F38" s="128">
        <f>ROUND((SUM(BH125:BH180)),  0)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47</v>
      </c>
      <c r="F39" s="128">
        <f>ROUND((SUM(BI125:BI180)),  0)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7" t="str">
        <f>E7</f>
        <v>Zateplení panelových domů Sušice II - 1.etapa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103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7" t="s">
        <v>1325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1157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75" t="str">
        <f>E11</f>
        <v>021 - SO-05  Elektroinstalace</v>
      </c>
      <c r="F89" s="286"/>
      <c r="G89" s="286"/>
      <c r="H89" s="28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21</v>
      </c>
      <c r="D91" s="35"/>
      <c r="E91" s="35"/>
      <c r="F91" s="26" t="str">
        <f>F14</f>
        <v>Sušice</v>
      </c>
      <c r="G91" s="35"/>
      <c r="H91" s="35"/>
      <c r="I91" s="28" t="s">
        <v>23</v>
      </c>
      <c r="J91" s="65" t="str">
        <f>IF(J14="","",J14)</f>
        <v>4. 1. 2022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25</v>
      </c>
      <c r="D93" s="35"/>
      <c r="E93" s="35"/>
      <c r="F93" s="26" t="str">
        <f>E17</f>
        <v>Město Sušice</v>
      </c>
      <c r="G93" s="35"/>
      <c r="H93" s="35"/>
      <c r="I93" s="28" t="s">
        <v>31</v>
      </c>
      <c r="J93" s="31" t="str">
        <f>E23</f>
        <v>Ing. Jan Prášek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>Pavel Hrba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106</v>
      </c>
      <c r="D96" s="149"/>
      <c r="E96" s="149"/>
      <c r="F96" s="149"/>
      <c r="G96" s="149"/>
      <c r="H96" s="149"/>
      <c r="I96" s="149"/>
      <c r="J96" s="150" t="s">
        <v>107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5" customHeight="1">
      <c r="A98" s="33"/>
      <c r="B98" s="34"/>
      <c r="C98" s="151" t="s">
        <v>108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109</v>
      </c>
    </row>
    <row r="99" spans="1:47" s="9" customFormat="1" ht="24.9" customHeight="1">
      <c r="B99" s="152"/>
      <c r="C99" s="153"/>
      <c r="D99" s="154" t="s">
        <v>1159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9" customFormat="1" ht="24.9" customHeight="1">
      <c r="B100" s="152"/>
      <c r="C100" s="153"/>
      <c r="D100" s="154" t="s">
        <v>1160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47" s="9" customFormat="1" ht="24.9" customHeight="1">
      <c r="B101" s="152"/>
      <c r="C101" s="153"/>
      <c r="D101" s="154" t="s">
        <v>1161</v>
      </c>
      <c r="E101" s="155"/>
      <c r="F101" s="155"/>
      <c r="G101" s="155"/>
      <c r="H101" s="155"/>
      <c r="I101" s="155"/>
      <c r="J101" s="156">
        <f>J135</f>
        <v>0</v>
      </c>
      <c r="K101" s="153"/>
      <c r="L101" s="157"/>
    </row>
    <row r="102" spans="1:47" s="9" customFormat="1" ht="24.9" customHeight="1">
      <c r="B102" s="152"/>
      <c r="C102" s="153"/>
      <c r="D102" s="154" t="s">
        <v>1162</v>
      </c>
      <c r="E102" s="155"/>
      <c r="F102" s="155"/>
      <c r="G102" s="155"/>
      <c r="H102" s="155"/>
      <c r="I102" s="155"/>
      <c r="J102" s="156">
        <f>J139</f>
        <v>0</v>
      </c>
      <c r="K102" s="153"/>
      <c r="L102" s="157"/>
    </row>
    <row r="103" spans="1:47" s="9" customFormat="1" ht="24.9" customHeight="1">
      <c r="B103" s="152"/>
      <c r="C103" s="153"/>
      <c r="D103" s="154" t="s">
        <v>1163</v>
      </c>
      <c r="E103" s="155"/>
      <c r="F103" s="155"/>
      <c r="G103" s="155"/>
      <c r="H103" s="155"/>
      <c r="I103" s="155"/>
      <c r="J103" s="156">
        <f>J168</f>
        <v>0</v>
      </c>
      <c r="K103" s="153"/>
      <c r="L103" s="157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" customHeight="1">
      <c r="A110" s="33"/>
      <c r="B110" s="34"/>
      <c r="C110" s="22" t="s">
        <v>133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7" t="str">
        <f>E7</f>
        <v>Zateplení panelových domů Sušice II - 1.etapa</v>
      </c>
      <c r="F113" s="288"/>
      <c r="G113" s="288"/>
      <c r="H113" s="28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103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87" t="s">
        <v>1325</v>
      </c>
      <c r="F115" s="286"/>
      <c r="G115" s="286"/>
      <c r="H115" s="28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1157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75" t="str">
        <f>E11</f>
        <v>021 - SO-05  Elektroinstalace</v>
      </c>
      <c r="F117" s="286"/>
      <c r="G117" s="286"/>
      <c r="H117" s="28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F14</f>
        <v>Sušice</v>
      </c>
      <c r="G119" s="35"/>
      <c r="H119" s="35"/>
      <c r="I119" s="28" t="s">
        <v>23</v>
      </c>
      <c r="J119" s="65" t="str">
        <f>IF(J14="","",J14)</f>
        <v>4. 1. 2022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25</v>
      </c>
      <c r="D121" s="35"/>
      <c r="E121" s="35"/>
      <c r="F121" s="26" t="str">
        <f>E17</f>
        <v>Město Sušice</v>
      </c>
      <c r="G121" s="35"/>
      <c r="H121" s="35"/>
      <c r="I121" s="28" t="s">
        <v>31</v>
      </c>
      <c r="J121" s="31" t="str">
        <f>E23</f>
        <v>Ing. Jan Prášek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29</v>
      </c>
      <c r="D122" s="35"/>
      <c r="E122" s="35"/>
      <c r="F122" s="26" t="str">
        <f>IF(E20="","",E20)</f>
        <v>Vyplň údaj</v>
      </c>
      <c r="G122" s="35"/>
      <c r="H122" s="35"/>
      <c r="I122" s="28" t="s">
        <v>34</v>
      </c>
      <c r="J122" s="31" t="str">
        <f>E26</f>
        <v>Pavel Hrba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134</v>
      </c>
      <c r="D124" s="166" t="s">
        <v>63</v>
      </c>
      <c r="E124" s="166" t="s">
        <v>59</v>
      </c>
      <c r="F124" s="166" t="s">
        <v>60</v>
      </c>
      <c r="G124" s="166" t="s">
        <v>135</v>
      </c>
      <c r="H124" s="166" t="s">
        <v>136</v>
      </c>
      <c r="I124" s="166" t="s">
        <v>137</v>
      </c>
      <c r="J124" s="166" t="s">
        <v>107</v>
      </c>
      <c r="K124" s="167" t="s">
        <v>138</v>
      </c>
      <c r="L124" s="168"/>
      <c r="M124" s="74" t="s">
        <v>1</v>
      </c>
      <c r="N124" s="75" t="s">
        <v>42</v>
      </c>
      <c r="O124" s="75" t="s">
        <v>139</v>
      </c>
      <c r="P124" s="75" t="s">
        <v>140</v>
      </c>
      <c r="Q124" s="75" t="s">
        <v>141</v>
      </c>
      <c r="R124" s="75" t="s">
        <v>142</v>
      </c>
      <c r="S124" s="75" t="s">
        <v>143</v>
      </c>
      <c r="T124" s="76" t="s">
        <v>144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5" customHeight="1">
      <c r="A125" s="33"/>
      <c r="B125" s="34"/>
      <c r="C125" s="81" t="s">
        <v>145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P126+P129+P135+P139+P168</f>
        <v>0</v>
      </c>
      <c r="Q125" s="78"/>
      <c r="R125" s="171">
        <f>R126+R129+R135+R139+R168</f>
        <v>0</v>
      </c>
      <c r="S125" s="78"/>
      <c r="T125" s="172">
        <f>T126+T129+T135+T139+T168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77</v>
      </c>
      <c r="AU125" s="16" t="s">
        <v>109</v>
      </c>
      <c r="BK125" s="173">
        <f>BK126+BK129+BK135+BK139+BK168</f>
        <v>0</v>
      </c>
    </row>
    <row r="126" spans="1:65" s="12" customFormat="1" ht="25.95" customHeight="1">
      <c r="B126" s="174"/>
      <c r="C126" s="175"/>
      <c r="D126" s="176" t="s">
        <v>77</v>
      </c>
      <c r="E126" s="177" t="s">
        <v>1164</v>
      </c>
      <c r="F126" s="177" t="s">
        <v>1165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88</v>
      </c>
      <c r="AT126" s="186" t="s">
        <v>77</v>
      </c>
      <c r="AU126" s="186" t="s">
        <v>78</v>
      </c>
      <c r="AY126" s="185" t="s">
        <v>148</v>
      </c>
      <c r="BK126" s="187">
        <f>SUM(BK127:BK128)</f>
        <v>0</v>
      </c>
    </row>
    <row r="127" spans="1:65" s="2" customFormat="1" ht="16.5" customHeight="1">
      <c r="A127" s="33"/>
      <c r="B127" s="34"/>
      <c r="C127" s="190" t="s">
        <v>8</v>
      </c>
      <c r="D127" s="190" t="s">
        <v>150</v>
      </c>
      <c r="E127" s="191" t="s">
        <v>1166</v>
      </c>
      <c r="F127" s="192" t="s">
        <v>1167</v>
      </c>
      <c r="G127" s="193" t="s">
        <v>1017</v>
      </c>
      <c r="H127" s="194">
        <v>4</v>
      </c>
      <c r="I127" s="195"/>
      <c r="J127" s="196">
        <f>ROUND(I127*H127,0)</f>
        <v>0</v>
      </c>
      <c r="K127" s="192" t="s">
        <v>1</v>
      </c>
      <c r="L127" s="38"/>
      <c r="M127" s="197" t="s">
        <v>1</v>
      </c>
      <c r="N127" s="198" t="s">
        <v>44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226</v>
      </c>
      <c r="AT127" s="201" t="s">
        <v>150</v>
      </c>
      <c r="AU127" s="201" t="s">
        <v>8</v>
      </c>
      <c r="AY127" s="16" t="s">
        <v>148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88</v>
      </c>
      <c r="BK127" s="202">
        <f>ROUND(I127*H127,0)</f>
        <v>0</v>
      </c>
      <c r="BL127" s="16" t="s">
        <v>226</v>
      </c>
      <c r="BM127" s="201" t="s">
        <v>1811</v>
      </c>
    </row>
    <row r="128" spans="1:65" s="2" customFormat="1" ht="24.15" customHeight="1">
      <c r="A128" s="33"/>
      <c r="B128" s="34"/>
      <c r="C128" s="215" t="s">
        <v>88</v>
      </c>
      <c r="D128" s="215" t="s">
        <v>262</v>
      </c>
      <c r="E128" s="216" t="s">
        <v>1169</v>
      </c>
      <c r="F128" s="217" t="s">
        <v>1170</v>
      </c>
      <c r="G128" s="218" t="s">
        <v>669</v>
      </c>
      <c r="H128" s="219">
        <v>5</v>
      </c>
      <c r="I128" s="220"/>
      <c r="J128" s="221">
        <f>ROUND(I128*H128,0)</f>
        <v>0</v>
      </c>
      <c r="K128" s="217" t="s">
        <v>1</v>
      </c>
      <c r="L128" s="222"/>
      <c r="M128" s="223" t="s">
        <v>1</v>
      </c>
      <c r="N128" s="224" t="s">
        <v>44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307</v>
      </c>
      <c r="AT128" s="201" t="s">
        <v>262</v>
      </c>
      <c r="AU128" s="201" t="s">
        <v>8</v>
      </c>
      <c r="AY128" s="16" t="s">
        <v>148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88</v>
      </c>
      <c r="BK128" s="202">
        <f>ROUND(I128*H128,0)</f>
        <v>0</v>
      </c>
      <c r="BL128" s="16" t="s">
        <v>226</v>
      </c>
      <c r="BM128" s="201" t="s">
        <v>1812</v>
      </c>
    </row>
    <row r="129" spans="1:65" s="12" customFormat="1" ht="25.95" customHeight="1">
      <c r="B129" s="174"/>
      <c r="C129" s="175"/>
      <c r="D129" s="176" t="s">
        <v>77</v>
      </c>
      <c r="E129" s="177" t="s">
        <v>1172</v>
      </c>
      <c r="F129" s="177" t="s">
        <v>1173</v>
      </c>
      <c r="G129" s="175"/>
      <c r="H129" s="175"/>
      <c r="I129" s="178"/>
      <c r="J129" s="179">
        <f>BK129</f>
        <v>0</v>
      </c>
      <c r="K129" s="175"/>
      <c r="L129" s="180"/>
      <c r="M129" s="181"/>
      <c r="N129" s="182"/>
      <c r="O129" s="182"/>
      <c r="P129" s="183">
        <f>SUM(P130:P134)</f>
        <v>0</v>
      </c>
      <c r="Q129" s="182"/>
      <c r="R129" s="183">
        <f>SUM(R130:R134)</f>
        <v>0</v>
      </c>
      <c r="S129" s="182"/>
      <c r="T129" s="184">
        <f>SUM(T130:T134)</f>
        <v>0</v>
      </c>
      <c r="AR129" s="185" t="s">
        <v>88</v>
      </c>
      <c r="AT129" s="186" t="s">
        <v>77</v>
      </c>
      <c r="AU129" s="186" t="s">
        <v>78</v>
      </c>
      <c r="AY129" s="185" t="s">
        <v>148</v>
      </c>
      <c r="BK129" s="187">
        <f>SUM(BK130:BK134)</f>
        <v>0</v>
      </c>
    </row>
    <row r="130" spans="1:65" s="2" customFormat="1" ht="16.5" customHeight="1">
      <c r="A130" s="33"/>
      <c r="B130" s="34"/>
      <c r="C130" s="190" t="s">
        <v>162</v>
      </c>
      <c r="D130" s="190" t="s">
        <v>150</v>
      </c>
      <c r="E130" s="191" t="s">
        <v>1174</v>
      </c>
      <c r="F130" s="192" t="s">
        <v>1175</v>
      </c>
      <c r="G130" s="193" t="s">
        <v>1017</v>
      </c>
      <c r="H130" s="194">
        <v>12</v>
      </c>
      <c r="I130" s="195"/>
      <c r="J130" s="196">
        <f>ROUND(I130*H130,0)</f>
        <v>0</v>
      </c>
      <c r="K130" s="192" t="s">
        <v>1</v>
      </c>
      <c r="L130" s="38"/>
      <c r="M130" s="197" t="s">
        <v>1</v>
      </c>
      <c r="N130" s="198" t="s">
        <v>44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226</v>
      </c>
      <c r="AT130" s="201" t="s">
        <v>150</v>
      </c>
      <c r="AU130" s="201" t="s">
        <v>8</v>
      </c>
      <c r="AY130" s="16" t="s">
        <v>148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88</v>
      </c>
      <c r="BK130" s="202">
        <f>ROUND(I130*H130,0)</f>
        <v>0</v>
      </c>
      <c r="BL130" s="16" t="s">
        <v>226</v>
      </c>
      <c r="BM130" s="201" t="s">
        <v>1813</v>
      </c>
    </row>
    <row r="131" spans="1:65" s="2" customFormat="1" ht="16.5" customHeight="1">
      <c r="A131" s="33"/>
      <c r="B131" s="34"/>
      <c r="C131" s="215" t="s">
        <v>155</v>
      </c>
      <c r="D131" s="215" t="s">
        <v>262</v>
      </c>
      <c r="E131" s="216" t="s">
        <v>1177</v>
      </c>
      <c r="F131" s="217" t="s">
        <v>1178</v>
      </c>
      <c r="G131" s="218" t="s">
        <v>669</v>
      </c>
      <c r="H131" s="219">
        <v>5</v>
      </c>
      <c r="I131" s="220"/>
      <c r="J131" s="221">
        <f>ROUND(I131*H131,0)</f>
        <v>0</v>
      </c>
      <c r="K131" s="217" t="s">
        <v>1</v>
      </c>
      <c r="L131" s="222"/>
      <c r="M131" s="223" t="s">
        <v>1</v>
      </c>
      <c r="N131" s="224" t="s">
        <v>44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307</v>
      </c>
      <c r="AT131" s="201" t="s">
        <v>262</v>
      </c>
      <c r="AU131" s="201" t="s">
        <v>8</v>
      </c>
      <c r="AY131" s="16" t="s">
        <v>148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88</v>
      </c>
      <c r="BK131" s="202">
        <f>ROUND(I131*H131,0)</f>
        <v>0</v>
      </c>
      <c r="BL131" s="16" t="s">
        <v>226</v>
      </c>
      <c r="BM131" s="201" t="s">
        <v>1814</v>
      </c>
    </row>
    <row r="132" spans="1:65" s="2" customFormat="1" ht="16.5" customHeight="1">
      <c r="A132" s="33"/>
      <c r="B132" s="34"/>
      <c r="C132" s="215" t="s">
        <v>171</v>
      </c>
      <c r="D132" s="215" t="s">
        <v>262</v>
      </c>
      <c r="E132" s="216" t="s">
        <v>1180</v>
      </c>
      <c r="F132" s="217" t="s">
        <v>1181</v>
      </c>
      <c r="G132" s="218" t="s">
        <v>669</v>
      </c>
      <c r="H132" s="219">
        <v>2</v>
      </c>
      <c r="I132" s="220"/>
      <c r="J132" s="221">
        <f>ROUND(I132*H132,0)</f>
        <v>0</v>
      </c>
      <c r="K132" s="217" t="s">
        <v>1</v>
      </c>
      <c r="L132" s="222"/>
      <c r="M132" s="223" t="s">
        <v>1</v>
      </c>
      <c r="N132" s="224" t="s">
        <v>44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307</v>
      </c>
      <c r="AT132" s="201" t="s">
        <v>262</v>
      </c>
      <c r="AU132" s="201" t="s">
        <v>8</v>
      </c>
      <c r="AY132" s="16" t="s">
        <v>148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88</v>
      </c>
      <c r="BK132" s="202">
        <f>ROUND(I132*H132,0)</f>
        <v>0</v>
      </c>
      <c r="BL132" s="16" t="s">
        <v>226</v>
      </c>
      <c r="BM132" s="201" t="s">
        <v>1815</v>
      </c>
    </row>
    <row r="133" spans="1:65" s="2" customFormat="1" ht="16.5" customHeight="1">
      <c r="A133" s="33"/>
      <c r="B133" s="34"/>
      <c r="C133" s="215" t="s">
        <v>175</v>
      </c>
      <c r="D133" s="215" t="s">
        <v>262</v>
      </c>
      <c r="E133" s="216" t="s">
        <v>1183</v>
      </c>
      <c r="F133" s="217" t="s">
        <v>1184</v>
      </c>
      <c r="G133" s="218" t="s">
        <v>669</v>
      </c>
      <c r="H133" s="219">
        <v>3</v>
      </c>
      <c r="I133" s="220"/>
      <c r="J133" s="221">
        <f>ROUND(I133*H133,0)</f>
        <v>0</v>
      </c>
      <c r="K133" s="217" t="s">
        <v>1</v>
      </c>
      <c r="L133" s="222"/>
      <c r="M133" s="223" t="s">
        <v>1</v>
      </c>
      <c r="N133" s="224" t="s">
        <v>44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307</v>
      </c>
      <c r="AT133" s="201" t="s">
        <v>262</v>
      </c>
      <c r="AU133" s="201" t="s">
        <v>8</v>
      </c>
      <c r="AY133" s="16" t="s">
        <v>148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88</v>
      </c>
      <c r="BK133" s="202">
        <f>ROUND(I133*H133,0)</f>
        <v>0</v>
      </c>
      <c r="BL133" s="16" t="s">
        <v>226</v>
      </c>
      <c r="BM133" s="201" t="s">
        <v>1816</v>
      </c>
    </row>
    <row r="134" spans="1:65" s="2" customFormat="1" ht="16.5" customHeight="1">
      <c r="A134" s="33"/>
      <c r="B134" s="34"/>
      <c r="C134" s="215" t="s">
        <v>181</v>
      </c>
      <c r="D134" s="215" t="s">
        <v>262</v>
      </c>
      <c r="E134" s="216" t="s">
        <v>1186</v>
      </c>
      <c r="F134" s="217" t="s">
        <v>1187</v>
      </c>
      <c r="G134" s="218" t="s">
        <v>199</v>
      </c>
      <c r="H134" s="219">
        <v>15</v>
      </c>
      <c r="I134" s="220"/>
      <c r="J134" s="221">
        <f>ROUND(I134*H134,0)</f>
        <v>0</v>
      </c>
      <c r="K134" s="217" t="s">
        <v>1</v>
      </c>
      <c r="L134" s="222"/>
      <c r="M134" s="223" t="s">
        <v>1</v>
      </c>
      <c r="N134" s="224" t="s">
        <v>44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307</v>
      </c>
      <c r="AT134" s="201" t="s">
        <v>262</v>
      </c>
      <c r="AU134" s="201" t="s">
        <v>8</v>
      </c>
      <c r="AY134" s="16" t="s">
        <v>148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88</v>
      </c>
      <c r="BK134" s="202">
        <f>ROUND(I134*H134,0)</f>
        <v>0</v>
      </c>
      <c r="BL134" s="16" t="s">
        <v>226</v>
      </c>
      <c r="BM134" s="201" t="s">
        <v>1817</v>
      </c>
    </row>
    <row r="135" spans="1:65" s="12" customFormat="1" ht="25.95" customHeight="1">
      <c r="B135" s="174"/>
      <c r="C135" s="175"/>
      <c r="D135" s="176" t="s">
        <v>77</v>
      </c>
      <c r="E135" s="177" t="s">
        <v>1189</v>
      </c>
      <c r="F135" s="177" t="s">
        <v>1190</v>
      </c>
      <c r="G135" s="175"/>
      <c r="H135" s="175"/>
      <c r="I135" s="178"/>
      <c r="J135" s="179">
        <f>BK135</f>
        <v>0</v>
      </c>
      <c r="K135" s="175"/>
      <c r="L135" s="180"/>
      <c r="M135" s="181"/>
      <c r="N135" s="182"/>
      <c r="O135" s="182"/>
      <c r="P135" s="183">
        <f>SUM(P136:P138)</f>
        <v>0</v>
      </c>
      <c r="Q135" s="182"/>
      <c r="R135" s="183">
        <f>SUM(R136:R138)</f>
        <v>0</v>
      </c>
      <c r="S135" s="182"/>
      <c r="T135" s="184">
        <f>SUM(T136:T138)</f>
        <v>0</v>
      </c>
      <c r="AR135" s="185" t="s">
        <v>88</v>
      </c>
      <c r="AT135" s="186" t="s">
        <v>77</v>
      </c>
      <c r="AU135" s="186" t="s">
        <v>78</v>
      </c>
      <c r="AY135" s="185" t="s">
        <v>148</v>
      </c>
      <c r="BK135" s="187">
        <f>SUM(BK136:BK138)</f>
        <v>0</v>
      </c>
    </row>
    <row r="136" spans="1:65" s="2" customFormat="1" ht="16.5" customHeight="1">
      <c r="A136" s="33"/>
      <c r="B136" s="34"/>
      <c r="C136" s="190" t="s">
        <v>186</v>
      </c>
      <c r="D136" s="190" t="s">
        <v>150</v>
      </c>
      <c r="E136" s="191" t="s">
        <v>1191</v>
      </c>
      <c r="F136" s="192" t="s">
        <v>1192</v>
      </c>
      <c r="G136" s="193" t="s">
        <v>1017</v>
      </c>
      <c r="H136" s="194">
        <v>10</v>
      </c>
      <c r="I136" s="195"/>
      <c r="J136" s="196">
        <f>ROUND(I136*H136,0)</f>
        <v>0</v>
      </c>
      <c r="K136" s="192" t="s">
        <v>1</v>
      </c>
      <c r="L136" s="38"/>
      <c r="M136" s="197" t="s">
        <v>1</v>
      </c>
      <c r="N136" s="198" t="s">
        <v>44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226</v>
      </c>
      <c r="AT136" s="201" t="s">
        <v>150</v>
      </c>
      <c r="AU136" s="201" t="s">
        <v>8</v>
      </c>
      <c r="AY136" s="16" t="s">
        <v>148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88</v>
      </c>
      <c r="BK136" s="202">
        <f>ROUND(I136*H136,0)</f>
        <v>0</v>
      </c>
      <c r="BL136" s="16" t="s">
        <v>226</v>
      </c>
      <c r="BM136" s="201" t="s">
        <v>1818</v>
      </c>
    </row>
    <row r="137" spans="1:65" s="2" customFormat="1" ht="16.5" customHeight="1">
      <c r="A137" s="33"/>
      <c r="B137" s="34"/>
      <c r="C137" s="215" t="s">
        <v>191</v>
      </c>
      <c r="D137" s="215" t="s">
        <v>262</v>
      </c>
      <c r="E137" s="216" t="s">
        <v>1194</v>
      </c>
      <c r="F137" s="217" t="s">
        <v>1195</v>
      </c>
      <c r="G137" s="218" t="s">
        <v>199</v>
      </c>
      <c r="H137" s="219">
        <v>15</v>
      </c>
      <c r="I137" s="220"/>
      <c r="J137" s="221">
        <f>ROUND(I137*H137,0)</f>
        <v>0</v>
      </c>
      <c r="K137" s="217" t="s">
        <v>1</v>
      </c>
      <c r="L137" s="222"/>
      <c r="M137" s="223" t="s">
        <v>1</v>
      </c>
      <c r="N137" s="224" t="s">
        <v>44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307</v>
      </c>
      <c r="AT137" s="201" t="s">
        <v>262</v>
      </c>
      <c r="AU137" s="201" t="s">
        <v>8</v>
      </c>
      <c r="AY137" s="16" t="s">
        <v>148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88</v>
      </c>
      <c r="BK137" s="202">
        <f>ROUND(I137*H137,0)</f>
        <v>0</v>
      </c>
      <c r="BL137" s="16" t="s">
        <v>226</v>
      </c>
      <c r="BM137" s="201" t="s">
        <v>1819</v>
      </c>
    </row>
    <row r="138" spans="1:65" s="2" customFormat="1" ht="16.5" customHeight="1">
      <c r="A138" s="33"/>
      <c r="B138" s="34"/>
      <c r="C138" s="215" t="s">
        <v>196</v>
      </c>
      <c r="D138" s="215" t="s">
        <v>262</v>
      </c>
      <c r="E138" s="216" t="s">
        <v>1197</v>
      </c>
      <c r="F138" s="217" t="s">
        <v>1198</v>
      </c>
      <c r="G138" s="218" t="s">
        <v>199</v>
      </c>
      <c r="H138" s="219">
        <v>20</v>
      </c>
      <c r="I138" s="220"/>
      <c r="J138" s="221">
        <f>ROUND(I138*H138,0)</f>
        <v>0</v>
      </c>
      <c r="K138" s="217" t="s">
        <v>1</v>
      </c>
      <c r="L138" s="222"/>
      <c r="M138" s="223" t="s">
        <v>1</v>
      </c>
      <c r="N138" s="224" t="s">
        <v>44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307</v>
      </c>
      <c r="AT138" s="201" t="s">
        <v>262</v>
      </c>
      <c r="AU138" s="201" t="s">
        <v>8</v>
      </c>
      <c r="AY138" s="16" t="s">
        <v>148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88</v>
      </c>
      <c r="BK138" s="202">
        <f>ROUND(I138*H138,0)</f>
        <v>0</v>
      </c>
      <c r="BL138" s="16" t="s">
        <v>226</v>
      </c>
      <c r="BM138" s="201" t="s">
        <v>1820</v>
      </c>
    </row>
    <row r="139" spans="1:65" s="12" customFormat="1" ht="25.95" customHeight="1">
      <c r="B139" s="174"/>
      <c r="C139" s="175"/>
      <c r="D139" s="176" t="s">
        <v>77</v>
      </c>
      <c r="E139" s="177" t="s">
        <v>1200</v>
      </c>
      <c r="F139" s="177" t="s">
        <v>1201</v>
      </c>
      <c r="G139" s="175"/>
      <c r="H139" s="175"/>
      <c r="I139" s="178"/>
      <c r="J139" s="179">
        <f>BK139</f>
        <v>0</v>
      </c>
      <c r="K139" s="175"/>
      <c r="L139" s="180"/>
      <c r="M139" s="181"/>
      <c r="N139" s="182"/>
      <c r="O139" s="182"/>
      <c r="P139" s="183">
        <f>SUM(P140:P167)</f>
        <v>0</v>
      </c>
      <c r="Q139" s="182"/>
      <c r="R139" s="183">
        <f>SUM(R140:R167)</f>
        <v>0</v>
      </c>
      <c r="S139" s="182"/>
      <c r="T139" s="184">
        <f>SUM(T140:T167)</f>
        <v>0</v>
      </c>
      <c r="AR139" s="185" t="s">
        <v>88</v>
      </c>
      <c r="AT139" s="186" t="s">
        <v>77</v>
      </c>
      <c r="AU139" s="186" t="s">
        <v>78</v>
      </c>
      <c r="AY139" s="185" t="s">
        <v>148</v>
      </c>
      <c r="BK139" s="187">
        <f>SUM(BK140:BK167)</f>
        <v>0</v>
      </c>
    </row>
    <row r="140" spans="1:65" s="2" customFormat="1" ht="16.5" customHeight="1">
      <c r="A140" s="33"/>
      <c r="B140" s="34"/>
      <c r="C140" s="190" t="s">
        <v>203</v>
      </c>
      <c r="D140" s="190" t="s">
        <v>150</v>
      </c>
      <c r="E140" s="191" t="s">
        <v>1202</v>
      </c>
      <c r="F140" s="192" t="s">
        <v>1203</v>
      </c>
      <c r="G140" s="193" t="s">
        <v>1017</v>
      </c>
      <c r="H140" s="194">
        <v>40</v>
      </c>
      <c r="I140" s="195"/>
      <c r="J140" s="196">
        <f t="shared" ref="J140:J167" si="0">ROUND(I140*H140,0)</f>
        <v>0</v>
      </c>
      <c r="K140" s="192" t="s">
        <v>1</v>
      </c>
      <c r="L140" s="38"/>
      <c r="M140" s="197" t="s">
        <v>1</v>
      </c>
      <c r="N140" s="198" t="s">
        <v>44</v>
      </c>
      <c r="O140" s="70"/>
      <c r="P140" s="199">
        <f t="shared" ref="P140:P167" si="1">O140*H140</f>
        <v>0</v>
      </c>
      <c r="Q140" s="199">
        <v>0</v>
      </c>
      <c r="R140" s="199">
        <f t="shared" ref="R140:R167" si="2">Q140*H140</f>
        <v>0</v>
      </c>
      <c r="S140" s="199">
        <v>0</v>
      </c>
      <c r="T140" s="200">
        <f t="shared" ref="T140:T167" si="3"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226</v>
      </c>
      <c r="AT140" s="201" t="s">
        <v>150</v>
      </c>
      <c r="AU140" s="201" t="s">
        <v>8</v>
      </c>
      <c r="AY140" s="16" t="s">
        <v>148</v>
      </c>
      <c r="BE140" s="202">
        <f t="shared" ref="BE140:BE167" si="4">IF(N140="základní",J140,0)</f>
        <v>0</v>
      </c>
      <c r="BF140" s="202">
        <f t="shared" ref="BF140:BF167" si="5">IF(N140="snížená",J140,0)</f>
        <v>0</v>
      </c>
      <c r="BG140" s="202">
        <f t="shared" ref="BG140:BG167" si="6">IF(N140="zákl. přenesená",J140,0)</f>
        <v>0</v>
      </c>
      <c r="BH140" s="202">
        <f t="shared" ref="BH140:BH167" si="7">IF(N140="sníž. přenesená",J140,0)</f>
        <v>0</v>
      </c>
      <c r="BI140" s="202">
        <f t="shared" ref="BI140:BI167" si="8">IF(N140="nulová",J140,0)</f>
        <v>0</v>
      </c>
      <c r="BJ140" s="16" t="s">
        <v>88</v>
      </c>
      <c r="BK140" s="202">
        <f t="shared" ref="BK140:BK167" si="9">ROUND(I140*H140,0)</f>
        <v>0</v>
      </c>
      <c r="BL140" s="16" t="s">
        <v>226</v>
      </c>
      <c r="BM140" s="201" t="s">
        <v>1821</v>
      </c>
    </row>
    <row r="141" spans="1:65" s="2" customFormat="1" ht="24.15" customHeight="1">
      <c r="A141" s="33"/>
      <c r="B141" s="34"/>
      <c r="C141" s="215" t="s">
        <v>207</v>
      </c>
      <c r="D141" s="215" t="s">
        <v>262</v>
      </c>
      <c r="E141" s="216" t="s">
        <v>1205</v>
      </c>
      <c r="F141" s="217" t="s">
        <v>1206</v>
      </c>
      <c r="G141" s="218" t="s">
        <v>1207</v>
      </c>
      <c r="H141" s="219">
        <v>15</v>
      </c>
      <c r="I141" s="220"/>
      <c r="J141" s="221">
        <f t="shared" si="0"/>
        <v>0</v>
      </c>
      <c r="K141" s="217" t="s">
        <v>1</v>
      </c>
      <c r="L141" s="222"/>
      <c r="M141" s="223" t="s">
        <v>1</v>
      </c>
      <c r="N141" s="224" t="s">
        <v>44</v>
      </c>
      <c r="O141" s="70"/>
      <c r="P141" s="199">
        <f t="shared" si="1"/>
        <v>0</v>
      </c>
      <c r="Q141" s="199">
        <v>0</v>
      </c>
      <c r="R141" s="199">
        <f t="shared" si="2"/>
        <v>0</v>
      </c>
      <c r="S141" s="199">
        <v>0</v>
      </c>
      <c r="T141" s="20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307</v>
      </c>
      <c r="AT141" s="201" t="s">
        <v>262</v>
      </c>
      <c r="AU141" s="201" t="s">
        <v>8</v>
      </c>
      <c r="AY141" s="16" t="s">
        <v>148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6" t="s">
        <v>88</v>
      </c>
      <c r="BK141" s="202">
        <f t="shared" si="9"/>
        <v>0</v>
      </c>
      <c r="BL141" s="16" t="s">
        <v>226</v>
      </c>
      <c r="BM141" s="201" t="s">
        <v>1822</v>
      </c>
    </row>
    <row r="142" spans="1:65" s="2" customFormat="1" ht="16.5" customHeight="1">
      <c r="A142" s="33"/>
      <c r="B142" s="34"/>
      <c r="C142" s="215" t="s">
        <v>211</v>
      </c>
      <c r="D142" s="215" t="s">
        <v>262</v>
      </c>
      <c r="E142" s="216" t="s">
        <v>1209</v>
      </c>
      <c r="F142" s="217" t="s">
        <v>1210</v>
      </c>
      <c r="G142" s="218" t="s">
        <v>669</v>
      </c>
      <c r="H142" s="219">
        <v>30</v>
      </c>
      <c r="I142" s="220"/>
      <c r="J142" s="221">
        <f t="shared" si="0"/>
        <v>0</v>
      </c>
      <c r="K142" s="217" t="s">
        <v>1</v>
      </c>
      <c r="L142" s="222"/>
      <c r="M142" s="223" t="s">
        <v>1</v>
      </c>
      <c r="N142" s="224" t="s">
        <v>44</v>
      </c>
      <c r="O142" s="70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307</v>
      </c>
      <c r="AT142" s="201" t="s">
        <v>262</v>
      </c>
      <c r="AU142" s="201" t="s">
        <v>8</v>
      </c>
      <c r="AY142" s="16" t="s">
        <v>148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6" t="s">
        <v>88</v>
      </c>
      <c r="BK142" s="202">
        <f t="shared" si="9"/>
        <v>0</v>
      </c>
      <c r="BL142" s="16" t="s">
        <v>226</v>
      </c>
      <c r="BM142" s="201" t="s">
        <v>1823</v>
      </c>
    </row>
    <row r="143" spans="1:65" s="2" customFormat="1" ht="16.5" customHeight="1">
      <c r="A143" s="33"/>
      <c r="B143" s="34"/>
      <c r="C143" s="215" t="s">
        <v>218</v>
      </c>
      <c r="D143" s="215" t="s">
        <v>262</v>
      </c>
      <c r="E143" s="216" t="s">
        <v>1212</v>
      </c>
      <c r="F143" s="217" t="s">
        <v>1213</v>
      </c>
      <c r="G143" s="218" t="s">
        <v>669</v>
      </c>
      <c r="H143" s="219">
        <v>90</v>
      </c>
      <c r="I143" s="220"/>
      <c r="J143" s="221">
        <f t="shared" si="0"/>
        <v>0</v>
      </c>
      <c r="K143" s="217" t="s">
        <v>1</v>
      </c>
      <c r="L143" s="222"/>
      <c r="M143" s="223" t="s">
        <v>1</v>
      </c>
      <c r="N143" s="224" t="s">
        <v>44</v>
      </c>
      <c r="O143" s="70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307</v>
      </c>
      <c r="AT143" s="201" t="s">
        <v>262</v>
      </c>
      <c r="AU143" s="201" t="s">
        <v>8</v>
      </c>
      <c r="AY143" s="16" t="s">
        <v>148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6" t="s">
        <v>88</v>
      </c>
      <c r="BK143" s="202">
        <f t="shared" si="9"/>
        <v>0</v>
      </c>
      <c r="BL143" s="16" t="s">
        <v>226</v>
      </c>
      <c r="BM143" s="201" t="s">
        <v>1824</v>
      </c>
    </row>
    <row r="144" spans="1:65" s="2" customFormat="1" ht="16.5" customHeight="1">
      <c r="A144" s="33"/>
      <c r="B144" s="34"/>
      <c r="C144" s="215" t="s">
        <v>9</v>
      </c>
      <c r="D144" s="215" t="s">
        <v>262</v>
      </c>
      <c r="E144" s="216" t="s">
        <v>1215</v>
      </c>
      <c r="F144" s="217" t="s">
        <v>1216</v>
      </c>
      <c r="G144" s="218" t="s">
        <v>199</v>
      </c>
      <c r="H144" s="219">
        <v>30</v>
      </c>
      <c r="I144" s="220"/>
      <c r="J144" s="221">
        <f t="shared" si="0"/>
        <v>0</v>
      </c>
      <c r="K144" s="217" t="s">
        <v>1</v>
      </c>
      <c r="L144" s="222"/>
      <c r="M144" s="223" t="s">
        <v>1</v>
      </c>
      <c r="N144" s="224" t="s">
        <v>44</v>
      </c>
      <c r="O144" s="70"/>
      <c r="P144" s="199">
        <f t="shared" si="1"/>
        <v>0</v>
      </c>
      <c r="Q144" s="199">
        <v>0</v>
      </c>
      <c r="R144" s="199">
        <f t="shared" si="2"/>
        <v>0</v>
      </c>
      <c r="S144" s="199">
        <v>0</v>
      </c>
      <c r="T144" s="20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307</v>
      </c>
      <c r="AT144" s="201" t="s">
        <v>262</v>
      </c>
      <c r="AU144" s="201" t="s">
        <v>8</v>
      </c>
      <c r="AY144" s="16" t="s">
        <v>148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6" t="s">
        <v>88</v>
      </c>
      <c r="BK144" s="202">
        <f t="shared" si="9"/>
        <v>0</v>
      </c>
      <c r="BL144" s="16" t="s">
        <v>226</v>
      </c>
      <c r="BM144" s="201" t="s">
        <v>1825</v>
      </c>
    </row>
    <row r="145" spans="1:65" s="2" customFormat="1" ht="16.5" customHeight="1">
      <c r="A145" s="33"/>
      <c r="B145" s="34"/>
      <c r="C145" s="215" t="s">
        <v>226</v>
      </c>
      <c r="D145" s="215" t="s">
        <v>262</v>
      </c>
      <c r="E145" s="216" t="s">
        <v>1218</v>
      </c>
      <c r="F145" s="217" t="s">
        <v>1219</v>
      </c>
      <c r="G145" s="218" t="s">
        <v>199</v>
      </c>
      <c r="H145" s="219">
        <v>375</v>
      </c>
      <c r="I145" s="220"/>
      <c r="J145" s="221">
        <f t="shared" si="0"/>
        <v>0</v>
      </c>
      <c r="K145" s="217" t="s">
        <v>1</v>
      </c>
      <c r="L145" s="222"/>
      <c r="M145" s="223" t="s">
        <v>1</v>
      </c>
      <c r="N145" s="224" t="s">
        <v>44</v>
      </c>
      <c r="O145" s="70"/>
      <c r="P145" s="199">
        <f t="shared" si="1"/>
        <v>0</v>
      </c>
      <c r="Q145" s="199">
        <v>0</v>
      </c>
      <c r="R145" s="199">
        <f t="shared" si="2"/>
        <v>0</v>
      </c>
      <c r="S145" s="199">
        <v>0</v>
      </c>
      <c r="T145" s="20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307</v>
      </c>
      <c r="AT145" s="201" t="s">
        <v>262</v>
      </c>
      <c r="AU145" s="201" t="s">
        <v>8</v>
      </c>
      <c r="AY145" s="16" t="s">
        <v>148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6" t="s">
        <v>88</v>
      </c>
      <c r="BK145" s="202">
        <f t="shared" si="9"/>
        <v>0</v>
      </c>
      <c r="BL145" s="16" t="s">
        <v>226</v>
      </c>
      <c r="BM145" s="201" t="s">
        <v>1826</v>
      </c>
    </row>
    <row r="146" spans="1:65" s="2" customFormat="1" ht="16.5" customHeight="1">
      <c r="A146" s="33"/>
      <c r="B146" s="34"/>
      <c r="C146" s="215" t="s">
        <v>231</v>
      </c>
      <c r="D146" s="215" t="s">
        <v>262</v>
      </c>
      <c r="E146" s="216" t="s">
        <v>1221</v>
      </c>
      <c r="F146" s="217" t="s">
        <v>1222</v>
      </c>
      <c r="G146" s="218" t="s">
        <v>1207</v>
      </c>
      <c r="H146" s="219">
        <v>3</v>
      </c>
      <c r="I146" s="220"/>
      <c r="J146" s="221">
        <f t="shared" si="0"/>
        <v>0</v>
      </c>
      <c r="K146" s="217" t="s">
        <v>1</v>
      </c>
      <c r="L146" s="222"/>
      <c r="M146" s="223" t="s">
        <v>1</v>
      </c>
      <c r="N146" s="224" t="s">
        <v>44</v>
      </c>
      <c r="O146" s="70"/>
      <c r="P146" s="199">
        <f t="shared" si="1"/>
        <v>0</v>
      </c>
      <c r="Q146" s="199">
        <v>0</v>
      </c>
      <c r="R146" s="199">
        <f t="shared" si="2"/>
        <v>0</v>
      </c>
      <c r="S146" s="199">
        <v>0</v>
      </c>
      <c r="T146" s="20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307</v>
      </c>
      <c r="AT146" s="201" t="s">
        <v>262</v>
      </c>
      <c r="AU146" s="201" t="s">
        <v>8</v>
      </c>
      <c r="AY146" s="16" t="s">
        <v>148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6" t="s">
        <v>88</v>
      </c>
      <c r="BK146" s="202">
        <f t="shared" si="9"/>
        <v>0</v>
      </c>
      <c r="BL146" s="16" t="s">
        <v>226</v>
      </c>
      <c r="BM146" s="201" t="s">
        <v>1827</v>
      </c>
    </row>
    <row r="147" spans="1:65" s="2" customFormat="1" ht="16.5" customHeight="1">
      <c r="A147" s="33"/>
      <c r="B147" s="34"/>
      <c r="C147" s="215" t="s">
        <v>236</v>
      </c>
      <c r="D147" s="215" t="s">
        <v>262</v>
      </c>
      <c r="E147" s="216" t="s">
        <v>1224</v>
      </c>
      <c r="F147" s="217" t="s">
        <v>1225</v>
      </c>
      <c r="G147" s="218" t="s">
        <v>669</v>
      </c>
      <c r="H147" s="219">
        <v>10</v>
      </c>
      <c r="I147" s="220"/>
      <c r="J147" s="221">
        <f t="shared" si="0"/>
        <v>0</v>
      </c>
      <c r="K147" s="217" t="s">
        <v>1</v>
      </c>
      <c r="L147" s="222"/>
      <c r="M147" s="223" t="s">
        <v>1</v>
      </c>
      <c r="N147" s="224" t="s">
        <v>44</v>
      </c>
      <c r="O147" s="70"/>
      <c r="P147" s="199">
        <f t="shared" si="1"/>
        <v>0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307</v>
      </c>
      <c r="AT147" s="201" t="s">
        <v>262</v>
      </c>
      <c r="AU147" s="201" t="s">
        <v>8</v>
      </c>
      <c r="AY147" s="16" t="s">
        <v>148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6" t="s">
        <v>88</v>
      </c>
      <c r="BK147" s="202">
        <f t="shared" si="9"/>
        <v>0</v>
      </c>
      <c r="BL147" s="16" t="s">
        <v>226</v>
      </c>
      <c r="BM147" s="201" t="s">
        <v>1828</v>
      </c>
    </row>
    <row r="148" spans="1:65" s="2" customFormat="1" ht="24.15" customHeight="1">
      <c r="A148" s="33"/>
      <c r="B148" s="34"/>
      <c r="C148" s="215" t="s">
        <v>243</v>
      </c>
      <c r="D148" s="215" t="s">
        <v>262</v>
      </c>
      <c r="E148" s="216" t="s">
        <v>1227</v>
      </c>
      <c r="F148" s="217" t="s">
        <v>1228</v>
      </c>
      <c r="G148" s="218" t="s">
        <v>1207</v>
      </c>
      <c r="H148" s="219">
        <v>210</v>
      </c>
      <c r="I148" s="220"/>
      <c r="J148" s="221">
        <f t="shared" si="0"/>
        <v>0</v>
      </c>
      <c r="K148" s="217" t="s">
        <v>1</v>
      </c>
      <c r="L148" s="222"/>
      <c r="M148" s="223" t="s">
        <v>1</v>
      </c>
      <c r="N148" s="224" t="s">
        <v>44</v>
      </c>
      <c r="O148" s="70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307</v>
      </c>
      <c r="AT148" s="201" t="s">
        <v>262</v>
      </c>
      <c r="AU148" s="201" t="s">
        <v>8</v>
      </c>
      <c r="AY148" s="16" t="s">
        <v>148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6" t="s">
        <v>88</v>
      </c>
      <c r="BK148" s="202">
        <f t="shared" si="9"/>
        <v>0</v>
      </c>
      <c r="BL148" s="16" t="s">
        <v>226</v>
      </c>
      <c r="BM148" s="201" t="s">
        <v>1829</v>
      </c>
    </row>
    <row r="149" spans="1:65" s="2" customFormat="1" ht="37.950000000000003" customHeight="1">
      <c r="A149" s="33"/>
      <c r="B149" s="34"/>
      <c r="C149" s="215" t="s">
        <v>249</v>
      </c>
      <c r="D149" s="215" t="s">
        <v>262</v>
      </c>
      <c r="E149" s="216" t="s">
        <v>1230</v>
      </c>
      <c r="F149" s="217" t="s">
        <v>1231</v>
      </c>
      <c r="G149" s="218" t="s">
        <v>1207</v>
      </c>
      <c r="H149" s="219">
        <v>8</v>
      </c>
      <c r="I149" s="220"/>
      <c r="J149" s="221">
        <f t="shared" si="0"/>
        <v>0</v>
      </c>
      <c r="K149" s="217" t="s">
        <v>1</v>
      </c>
      <c r="L149" s="222"/>
      <c r="M149" s="223" t="s">
        <v>1</v>
      </c>
      <c r="N149" s="224" t="s">
        <v>44</v>
      </c>
      <c r="O149" s="70"/>
      <c r="P149" s="199">
        <f t="shared" si="1"/>
        <v>0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307</v>
      </c>
      <c r="AT149" s="201" t="s">
        <v>262</v>
      </c>
      <c r="AU149" s="201" t="s">
        <v>8</v>
      </c>
      <c r="AY149" s="16" t="s">
        <v>148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6" t="s">
        <v>88</v>
      </c>
      <c r="BK149" s="202">
        <f t="shared" si="9"/>
        <v>0</v>
      </c>
      <c r="BL149" s="16" t="s">
        <v>226</v>
      </c>
      <c r="BM149" s="201" t="s">
        <v>1830</v>
      </c>
    </row>
    <row r="150" spans="1:65" s="2" customFormat="1" ht="16.5" customHeight="1">
      <c r="A150" s="33"/>
      <c r="B150" s="34"/>
      <c r="C150" s="215" t="s">
        <v>7</v>
      </c>
      <c r="D150" s="215" t="s">
        <v>262</v>
      </c>
      <c r="E150" s="216" t="s">
        <v>1233</v>
      </c>
      <c r="F150" s="217" t="s">
        <v>1234</v>
      </c>
      <c r="G150" s="218" t="s">
        <v>1207</v>
      </c>
      <c r="H150" s="219">
        <v>6</v>
      </c>
      <c r="I150" s="220"/>
      <c r="J150" s="221">
        <f t="shared" si="0"/>
        <v>0</v>
      </c>
      <c r="K150" s="217" t="s">
        <v>1</v>
      </c>
      <c r="L150" s="222"/>
      <c r="M150" s="223" t="s">
        <v>1</v>
      </c>
      <c r="N150" s="224" t="s">
        <v>44</v>
      </c>
      <c r="O150" s="70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307</v>
      </c>
      <c r="AT150" s="201" t="s">
        <v>262</v>
      </c>
      <c r="AU150" s="201" t="s">
        <v>8</v>
      </c>
      <c r="AY150" s="16" t="s">
        <v>148</v>
      </c>
      <c r="BE150" s="202">
        <f t="shared" si="4"/>
        <v>0</v>
      </c>
      <c r="BF150" s="202">
        <f t="shared" si="5"/>
        <v>0</v>
      </c>
      <c r="BG150" s="202">
        <f t="shared" si="6"/>
        <v>0</v>
      </c>
      <c r="BH150" s="202">
        <f t="shared" si="7"/>
        <v>0</v>
      </c>
      <c r="BI150" s="202">
        <f t="shared" si="8"/>
        <v>0</v>
      </c>
      <c r="BJ150" s="16" t="s">
        <v>88</v>
      </c>
      <c r="BK150" s="202">
        <f t="shared" si="9"/>
        <v>0</v>
      </c>
      <c r="BL150" s="16" t="s">
        <v>226</v>
      </c>
      <c r="BM150" s="201" t="s">
        <v>1831</v>
      </c>
    </row>
    <row r="151" spans="1:65" s="2" customFormat="1" ht="16.5" customHeight="1">
      <c r="A151" s="33"/>
      <c r="B151" s="34"/>
      <c r="C151" s="215" t="s">
        <v>257</v>
      </c>
      <c r="D151" s="215" t="s">
        <v>262</v>
      </c>
      <c r="E151" s="216" t="s">
        <v>1236</v>
      </c>
      <c r="F151" s="217" t="s">
        <v>1237</v>
      </c>
      <c r="G151" s="218" t="s">
        <v>669</v>
      </c>
      <c r="H151" s="219">
        <v>6</v>
      </c>
      <c r="I151" s="220"/>
      <c r="J151" s="221">
        <f t="shared" si="0"/>
        <v>0</v>
      </c>
      <c r="K151" s="217" t="s">
        <v>1</v>
      </c>
      <c r="L151" s="222"/>
      <c r="M151" s="223" t="s">
        <v>1</v>
      </c>
      <c r="N151" s="224" t="s">
        <v>44</v>
      </c>
      <c r="O151" s="70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307</v>
      </c>
      <c r="AT151" s="201" t="s">
        <v>262</v>
      </c>
      <c r="AU151" s="201" t="s">
        <v>8</v>
      </c>
      <c r="AY151" s="16" t="s">
        <v>148</v>
      </c>
      <c r="BE151" s="202">
        <f t="shared" si="4"/>
        <v>0</v>
      </c>
      <c r="BF151" s="202">
        <f t="shared" si="5"/>
        <v>0</v>
      </c>
      <c r="BG151" s="202">
        <f t="shared" si="6"/>
        <v>0</v>
      </c>
      <c r="BH151" s="202">
        <f t="shared" si="7"/>
        <v>0</v>
      </c>
      <c r="BI151" s="202">
        <f t="shared" si="8"/>
        <v>0</v>
      </c>
      <c r="BJ151" s="16" t="s">
        <v>88</v>
      </c>
      <c r="BK151" s="202">
        <f t="shared" si="9"/>
        <v>0</v>
      </c>
      <c r="BL151" s="16" t="s">
        <v>226</v>
      </c>
      <c r="BM151" s="201" t="s">
        <v>1832</v>
      </c>
    </row>
    <row r="152" spans="1:65" s="2" customFormat="1" ht="16.5" customHeight="1">
      <c r="A152" s="33"/>
      <c r="B152" s="34"/>
      <c r="C152" s="215" t="s">
        <v>261</v>
      </c>
      <c r="D152" s="215" t="s">
        <v>262</v>
      </c>
      <c r="E152" s="216" t="s">
        <v>1239</v>
      </c>
      <c r="F152" s="217" t="s">
        <v>1240</v>
      </c>
      <c r="G152" s="218" t="s">
        <v>1207</v>
      </c>
      <c r="H152" s="219">
        <v>4</v>
      </c>
      <c r="I152" s="220"/>
      <c r="J152" s="221">
        <f t="shared" si="0"/>
        <v>0</v>
      </c>
      <c r="K152" s="217" t="s">
        <v>1</v>
      </c>
      <c r="L152" s="222"/>
      <c r="M152" s="223" t="s">
        <v>1</v>
      </c>
      <c r="N152" s="224" t="s">
        <v>44</v>
      </c>
      <c r="O152" s="70"/>
      <c r="P152" s="199">
        <f t="shared" si="1"/>
        <v>0</v>
      </c>
      <c r="Q152" s="199">
        <v>0</v>
      </c>
      <c r="R152" s="199">
        <f t="shared" si="2"/>
        <v>0</v>
      </c>
      <c r="S152" s="199">
        <v>0</v>
      </c>
      <c r="T152" s="20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307</v>
      </c>
      <c r="AT152" s="201" t="s">
        <v>262</v>
      </c>
      <c r="AU152" s="201" t="s">
        <v>8</v>
      </c>
      <c r="AY152" s="16" t="s">
        <v>148</v>
      </c>
      <c r="BE152" s="202">
        <f t="shared" si="4"/>
        <v>0</v>
      </c>
      <c r="BF152" s="202">
        <f t="shared" si="5"/>
        <v>0</v>
      </c>
      <c r="BG152" s="202">
        <f t="shared" si="6"/>
        <v>0</v>
      </c>
      <c r="BH152" s="202">
        <f t="shared" si="7"/>
        <v>0</v>
      </c>
      <c r="BI152" s="202">
        <f t="shared" si="8"/>
        <v>0</v>
      </c>
      <c r="BJ152" s="16" t="s">
        <v>88</v>
      </c>
      <c r="BK152" s="202">
        <f t="shared" si="9"/>
        <v>0</v>
      </c>
      <c r="BL152" s="16" t="s">
        <v>226</v>
      </c>
      <c r="BM152" s="201" t="s">
        <v>1833</v>
      </c>
    </row>
    <row r="153" spans="1:65" s="2" customFormat="1" ht="16.5" customHeight="1">
      <c r="A153" s="33"/>
      <c r="B153" s="34"/>
      <c r="C153" s="215" t="s">
        <v>267</v>
      </c>
      <c r="D153" s="215" t="s">
        <v>262</v>
      </c>
      <c r="E153" s="216" t="s">
        <v>1242</v>
      </c>
      <c r="F153" s="217" t="s">
        <v>1243</v>
      </c>
      <c r="G153" s="218" t="s">
        <v>669</v>
      </c>
      <c r="H153" s="219">
        <v>4</v>
      </c>
      <c r="I153" s="220"/>
      <c r="J153" s="221">
        <f t="shared" si="0"/>
        <v>0</v>
      </c>
      <c r="K153" s="217" t="s">
        <v>1</v>
      </c>
      <c r="L153" s="222"/>
      <c r="M153" s="223" t="s">
        <v>1</v>
      </c>
      <c r="N153" s="224" t="s">
        <v>44</v>
      </c>
      <c r="O153" s="70"/>
      <c r="P153" s="199">
        <f t="shared" si="1"/>
        <v>0</v>
      </c>
      <c r="Q153" s="199">
        <v>0</v>
      </c>
      <c r="R153" s="199">
        <f t="shared" si="2"/>
        <v>0</v>
      </c>
      <c r="S153" s="199">
        <v>0</v>
      </c>
      <c r="T153" s="20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307</v>
      </c>
      <c r="AT153" s="201" t="s">
        <v>262</v>
      </c>
      <c r="AU153" s="201" t="s">
        <v>8</v>
      </c>
      <c r="AY153" s="16" t="s">
        <v>148</v>
      </c>
      <c r="BE153" s="202">
        <f t="shared" si="4"/>
        <v>0</v>
      </c>
      <c r="BF153" s="202">
        <f t="shared" si="5"/>
        <v>0</v>
      </c>
      <c r="BG153" s="202">
        <f t="shared" si="6"/>
        <v>0</v>
      </c>
      <c r="BH153" s="202">
        <f t="shared" si="7"/>
        <v>0</v>
      </c>
      <c r="BI153" s="202">
        <f t="shared" si="8"/>
        <v>0</v>
      </c>
      <c r="BJ153" s="16" t="s">
        <v>88</v>
      </c>
      <c r="BK153" s="202">
        <f t="shared" si="9"/>
        <v>0</v>
      </c>
      <c r="BL153" s="16" t="s">
        <v>226</v>
      </c>
      <c r="BM153" s="201" t="s">
        <v>1834</v>
      </c>
    </row>
    <row r="154" spans="1:65" s="2" customFormat="1" ht="16.5" customHeight="1">
      <c r="A154" s="33"/>
      <c r="B154" s="34"/>
      <c r="C154" s="215" t="s">
        <v>271</v>
      </c>
      <c r="D154" s="215" t="s">
        <v>262</v>
      </c>
      <c r="E154" s="216" t="s">
        <v>1245</v>
      </c>
      <c r="F154" s="217" t="s">
        <v>1246</v>
      </c>
      <c r="G154" s="218" t="s">
        <v>669</v>
      </c>
      <c r="H154" s="219">
        <v>6</v>
      </c>
      <c r="I154" s="220"/>
      <c r="J154" s="221">
        <f t="shared" si="0"/>
        <v>0</v>
      </c>
      <c r="K154" s="217" t="s">
        <v>1</v>
      </c>
      <c r="L154" s="222"/>
      <c r="M154" s="223" t="s">
        <v>1</v>
      </c>
      <c r="N154" s="224" t="s">
        <v>44</v>
      </c>
      <c r="O154" s="70"/>
      <c r="P154" s="199">
        <f t="shared" si="1"/>
        <v>0</v>
      </c>
      <c r="Q154" s="199">
        <v>0</v>
      </c>
      <c r="R154" s="199">
        <f t="shared" si="2"/>
        <v>0</v>
      </c>
      <c r="S154" s="199">
        <v>0</v>
      </c>
      <c r="T154" s="20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307</v>
      </c>
      <c r="AT154" s="201" t="s">
        <v>262</v>
      </c>
      <c r="AU154" s="201" t="s">
        <v>8</v>
      </c>
      <c r="AY154" s="16" t="s">
        <v>148</v>
      </c>
      <c r="BE154" s="202">
        <f t="shared" si="4"/>
        <v>0</v>
      </c>
      <c r="BF154" s="202">
        <f t="shared" si="5"/>
        <v>0</v>
      </c>
      <c r="BG154" s="202">
        <f t="shared" si="6"/>
        <v>0</v>
      </c>
      <c r="BH154" s="202">
        <f t="shared" si="7"/>
        <v>0</v>
      </c>
      <c r="BI154" s="202">
        <f t="shared" si="8"/>
        <v>0</v>
      </c>
      <c r="BJ154" s="16" t="s">
        <v>88</v>
      </c>
      <c r="BK154" s="202">
        <f t="shared" si="9"/>
        <v>0</v>
      </c>
      <c r="BL154" s="16" t="s">
        <v>226</v>
      </c>
      <c r="BM154" s="201" t="s">
        <v>1835</v>
      </c>
    </row>
    <row r="155" spans="1:65" s="2" customFormat="1" ht="16.5" customHeight="1">
      <c r="A155" s="33"/>
      <c r="B155" s="34"/>
      <c r="C155" s="215" t="s">
        <v>275</v>
      </c>
      <c r="D155" s="215" t="s">
        <v>262</v>
      </c>
      <c r="E155" s="216" t="s">
        <v>1248</v>
      </c>
      <c r="F155" s="217" t="s">
        <v>1249</v>
      </c>
      <c r="G155" s="218" t="s">
        <v>669</v>
      </c>
      <c r="H155" s="219">
        <v>19</v>
      </c>
      <c r="I155" s="220"/>
      <c r="J155" s="221">
        <f t="shared" si="0"/>
        <v>0</v>
      </c>
      <c r="K155" s="217" t="s">
        <v>1</v>
      </c>
      <c r="L155" s="222"/>
      <c r="M155" s="223" t="s">
        <v>1</v>
      </c>
      <c r="N155" s="224" t="s">
        <v>44</v>
      </c>
      <c r="O155" s="70"/>
      <c r="P155" s="199">
        <f t="shared" si="1"/>
        <v>0</v>
      </c>
      <c r="Q155" s="199">
        <v>0</v>
      </c>
      <c r="R155" s="199">
        <f t="shared" si="2"/>
        <v>0</v>
      </c>
      <c r="S155" s="199">
        <v>0</v>
      </c>
      <c r="T155" s="20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307</v>
      </c>
      <c r="AT155" s="201" t="s">
        <v>262</v>
      </c>
      <c r="AU155" s="201" t="s">
        <v>8</v>
      </c>
      <c r="AY155" s="16" t="s">
        <v>148</v>
      </c>
      <c r="BE155" s="202">
        <f t="shared" si="4"/>
        <v>0</v>
      </c>
      <c r="BF155" s="202">
        <f t="shared" si="5"/>
        <v>0</v>
      </c>
      <c r="BG155" s="202">
        <f t="shared" si="6"/>
        <v>0</v>
      </c>
      <c r="BH155" s="202">
        <f t="shared" si="7"/>
        <v>0</v>
      </c>
      <c r="BI155" s="202">
        <f t="shared" si="8"/>
        <v>0</v>
      </c>
      <c r="BJ155" s="16" t="s">
        <v>88</v>
      </c>
      <c r="BK155" s="202">
        <f t="shared" si="9"/>
        <v>0</v>
      </c>
      <c r="BL155" s="16" t="s">
        <v>226</v>
      </c>
      <c r="BM155" s="201" t="s">
        <v>1836</v>
      </c>
    </row>
    <row r="156" spans="1:65" s="2" customFormat="1" ht="16.5" customHeight="1">
      <c r="A156" s="33"/>
      <c r="B156" s="34"/>
      <c r="C156" s="215" t="s">
        <v>279</v>
      </c>
      <c r="D156" s="215" t="s">
        <v>262</v>
      </c>
      <c r="E156" s="216" t="s">
        <v>1251</v>
      </c>
      <c r="F156" s="217" t="s">
        <v>1252</v>
      </c>
      <c r="G156" s="218" t="s">
        <v>669</v>
      </c>
      <c r="H156" s="219">
        <v>130</v>
      </c>
      <c r="I156" s="220"/>
      <c r="J156" s="221">
        <f t="shared" si="0"/>
        <v>0</v>
      </c>
      <c r="K156" s="217" t="s">
        <v>1</v>
      </c>
      <c r="L156" s="222"/>
      <c r="M156" s="223" t="s">
        <v>1</v>
      </c>
      <c r="N156" s="224" t="s">
        <v>44</v>
      </c>
      <c r="O156" s="70"/>
      <c r="P156" s="199">
        <f t="shared" si="1"/>
        <v>0</v>
      </c>
      <c r="Q156" s="199">
        <v>0</v>
      </c>
      <c r="R156" s="199">
        <f t="shared" si="2"/>
        <v>0</v>
      </c>
      <c r="S156" s="199">
        <v>0</v>
      </c>
      <c r="T156" s="200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307</v>
      </c>
      <c r="AT156" s="201" t="s">
        <v>262</v>
      </c>
      <c r="AU156" s="201" t="s">
        <v>8</v>
      </c>
      <c r="AY156" s="16" t="s">
        <v>148</v>
      </c>
      <c r="BE156" s="202">
        <f t="shared" si="4"/>
        <v>0</v>
      </c>
      <c r="BF156" s="202">
        <f t="shared" si="5"/>
        <v>0</v>
      </c>
      <c r="BG156" s="202">
        <f t="shared" si="6"/>
        <v>0</v>
      </c>
      <c r="BH156" s="202">
        <f t="shared" si="7"/>
        <v>0</v>
      </c>
      <c r="BI156" s="202">
        <f t="shared" si="8"/>
        <v>0</v>
      </c>
      <c r="BJ156" s="16" t="s">
        <v>88</v>
      </c>
      <c r="BK156" s="202">
        <f t="shared" si="9"/>
        <v>0</v>
      </c>
      <c r="BL156" s="16" t="s">
        <v>226</v>
      </c>
      <c r="BM156" s="201" t="s">
        <v>1837</v>
      </c>
    </row>
    <row r="157" spans="1:65" s="2" customFormat="1" ht="16.5" customHeight="1">
      <c r="A157" s="33"/>
      <c r="B157" s="34"/>
      <c r="C157" s="215" t="s">
        <v>285</v>
      </c>
      <c r="D157" s="215" t="s">
        <v>262</v>
      </c>
      <c r="E157" s="216" t="s">
        <v>1254</v>
      </c>
      <c r="F157" s="217" t="s">
        <v>1255</v>
      </c>
      <c r="G157" s="218" t="s">
        <v>669</v>
      </c>
      <c r="H157" s="219">
        <v>10</v>
      </c>
      <c r="I157" s="220"/>
      <c r="J157" s="221">
        <f t="shared" si="0"/>
        <v>0</v>
      </c>
      <c r="K157" s="217" t="s">
        <v>1</v>
      </c>
      <c r="L157" s="222"/>
      <c r="M157" s="223" t="s">
        <v>1</v>
      </c>
      <c r="N157" s="224" t="s">
        <v>44</v>
      </c>
      <c r="O157" s="70"/>
      <c r="P157" s="199">
        <f t="shared" si="1"/>
        <v>0</v>
      </c>
      <c r="Q157" s="199">
        <v>0</v>
      </c>
      <c r="R157" s="199">
        <f t="shared" si="2"/>
        <v>0</v>
      </c>
      <c r="S157" s="199">
        <v>0</v>
      </c>
      <c r="T157" s="200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307</v>
      </c>
      <c r="AT157" s="201" t="s">
        <v>262</v>
      </c>
      <c r="AU157" s="201" t="s">
        <v>8</v>
      </c>
      <c r="AY157" s="16" t="s">
        <v>148</v>
      </c>
      <c r="BE157" s="202">
        <f t="shared" si="4"/>
        <v>0</v>
      </c>
      <c r="BF157" s="202">
        <f t="shared" si="5"/>
        <v>0</v>
      </c>
      <c r="BG157" s="202">
        <f t="shared" si="6"/>
        <v>0</v>
      </c>
      <c r="BH157" s="202">
        <f t="shared" si="7"/>
        <v>0</v>
      </c>
      <c r="BI157" s="202">
        <f t="shared" si="8"/>
        <v>0</v>
      </c>
      <c r="BJ157" s="16" t="s">
        <v>88</v>
      </c>
      <c r="BK157" s="202">
        <f t="shared" si="9"/>
        <v>0</v>
      </c>
      <c r="BL157" s="16" t="s">
        <v>226</v>
      </c>
      <c r="BM157" s="201" t="s">
        <v>1838</v>
      </c>
    </row>
    <row r="158" spans="1:65" s="2" customFormat="1" ht="24.15" customHeight="1">
      <c r="A158" s="33"/>
      <c r="B158" s="34"/>
      <c r="C158" s="215" t="s">
        <v>289</v>
      </c>
      <c r="D158" s="215" t="s">
        <v>262</v>
      </c>
      <c r="E158" s="216" t="s">
        <v>1257</v>
      </c>
      <c r="F158" s="217" t="s">
        <v>1258</v>
      </c>
      <c r="G158" s="218" t="s">
        <v>669</v>
      </c>
      <c r="H158" s="219">
        <v>6</v>
      </c>
      <c r="I158" s="220"/>
      <c r="J158" s="221">
        <f t="shared" si="0"/>
        <v>0</v>
      </c>
      <c r="K158" s="217" t="s">
        <v>1</v>
      </c>
      <c r="L158" s="222"/>
      <c r="M158" s="223" t="s">
        <v>1</v>
      </c>
      <c r="N158" s="224" t="s">
        <v>44</v>
      </c>
      <c r="O158" s="70"/>
      <c r="P158" s="199">
        <f t="shared" si="1"/>
        <v>0</v>
      </c>
      <c r="Q158" s="199">
        <v>0</v>
      </c>
      <c r="R158" s="199">
        <f t="shared" si="2"/>
        <v>0</v>
      </c>
      <c r="S158" s="199">
        <v>0</v>
      </c>
      <c r="T158" s="200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307</v>
      </c>
      <c r="AT158" s="201" t="s">
        <v>262</v>
      </c>
      <c r="AU158" s="201" t="s">
        <v>8</v>
      </c>
      <c r="AY158" s="16" t="s">
        <v>148</v>
      </c>
      <c r="BE158" s="202">
        <f t="shared" si="4"/>
        <v>0</v>
      </c>
      <c r="BF158" s="202">
        <f t="shared" si="5"/>
        <v>0</v>
      </c>
      <c r="BG158" s="202">
        <f t="shared" si="6"/>
        <v>0</v>
      </c>
      <c r="BH158" s="202">
        <f t="shared" si="7"/>
        <v>0</v>
      </c>
      <c r="BI158" s="202">
        <f t="shared" si="8"/>
        <v>0</v>
      </c>
      <c r="BJ158" s="16" t="s">
        <v>88</v>
      </c>
      <c r="BK158" s="202">
        <f t="shared" si="9"/>
        <v>0</v>
      </c>
      <c r="BL158" s="16" t="s">
        <v>226</v>
      </c>
      <c r="BM158" s="201" t="s">
        <v>1839</v>
      </c>
    </row>
    <row r="159" spans="1:65" s="2" customFormat="1" ht="16.5" customHeight="1">
      <c r="A159" s="33"/>
      <c r="B159" s="34"/>
      <c r="C159" s="215" t="s">
        <v>294</v>
      </c>
      <c r="D159" s="215" t="s">
        <v>262</v>
      </c>
      <c r="E159" s="216" t="s">
        <v>1260</v>
      </c>
      <c r="F159" s="217" t="s">
        <v>1261</v>
      </c>
      <c r="G159" s="218" t="s">
        <v>669</v>
      </c>
      <c r="H159" s="219">
        <v>12</v>
      </c>
      <c r="I159" s="220"/>
      <c r="J159" s="221">
        <f t="shared" si="0"/>
        <v>0</v>
      </c>
      <c r="K159" s="217" t="s">
        <v>1</v>
      </c>
      <c r="L159" s="222"/>
      <c r="M159" s="223" t="s">
        <v>1</v>
      </c>
      <c r="N159" s="224" t="s">
        <v>44</v>
      </c>
      <c r="O159" s="70"/>
      <c r="P159" s="199">
        <f t="shared" si="1"/>
        <v>0</v>
      </c>
      <c r="Q159" s="199">
        <v>0</v>
      </c>
      <c r="R159" s="199">
        <f t="shared" si="2"/>
        <v>0</v>
      </c>
      <c r="S159" s="199">
        <v>0</v>
      </c>
      <c r="T159" s="200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307</v>
      </c>
      <c r="AT159" s="201" t="s">
        <v>262</v>
      </c>
      <c r="AU159" s="201" t="s">
        <v>8</v>
      </c>
      <c r="AY159" s="16" t="s">
        <v>148</v>
      </c>
      <c r="BE159" s="202">
        <f t="shared" si="4"/>
        <v>0</v>
      </c>
      <c r="BF159" s="202">
        <f t="shared" si="5"/>
        <v>0</v>
      </c>
      <c r="BG159" s="202">
        <f t="shared" si="6"/>
        <v>0</v>
      </c>
      <c r="BH159" s="202">
        <f t="shared" si="7"/>
        <v>0</v>
      </c>
      <c r="BI159" s="202">
        <f t="shared" si="8"/>
        <v>0</v>
      </c>
      <c r="BJ159" s="16" t="s">
        <v>88</v>
      </c>
      <c r="BK159" s="202">
        <f t="shared" si="9"/>
        <v>0</v>
      </c>
      <c r="BL159" s="16" t="s">
        <v>226</v>
      </c>
      <c r="BM159" s="201" t="s">
        <v>1840</v>
      </c>
    </row>
    <row r="160" spans="1:65" s="2" customFormat="1" ht="16.5" customHeight="1">
      <c r="A160" s="33"/>
      <c r="B160" s="34"/>
      <c r="C160" s="215" t="s">
        <v>300</v>
      </c>
      <c r="D160" s="215" t="s">
        <v>262</v>
      </c>
      <c r="E160" s="216" t="s">
        <v>1263</v>
      </c>
      <c r="F160" s="217" t="s">
        <v>1264</v>
      </c>
      <c r="G160" s="218" t="s">
        <v>669</v>
      </c>
      <c r="H160" s="219">
        <v>12</v>
      </c>
      <c r="I160" s="220"/>
      <c r="J160" s="221">
        <f t="shared" si="0"/>
        <v>0</v>
      </c>
      <c r="K160" s="217" t="s">
        <v>1</v>
      </c>
      <c r="L160" s="222"/>
      <c r="M160" s="223" t="s">
        <v>1</v>
      </c>
      <c r="N160" s="224" t="s">
        <v>44</v>
      </c>
      <c r="O160" s="70"/>
      <c r="P160" s="199">
        <f t="shared" si="1"/>
        <v>0</v>
      </c>
      <c r="Q160" s="199">
        <v>0</v>
      </c>
      <c r="R160" s="199">
        <f t="shared" si="2"/>
        <v>0</v>
      </c>
      <c r="S160" s="199">
        <v>0</v>
      </c>
      <c r="T160" s="200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307</v>
      </c>
      <c r="AT160" s="201" t="s">
        <v>262</v>
      </c>
      <c r="AU160" s="201" t="s">
        <v>8</v>
      </c>
      <c r="AY160" s="16" t="s">
        <v>148</v>
      </c>
      <c r="BE160" s="202">
        <f t="shared" si="4"/>
        <v>0</v>
      </c>
      <c r="BF160" s="202">
        <f t="shared" si="5"/>
        <v>0</v>
      </c>
      <c r="BG160" s="202">
        <f t="shared" si="6"/>
        <v>0</v>
      </c>
      <c r="BH160" s="202">
        <f t="shared" si="7"/>
        <v>0</v>
      </c>
      <c r="BI160" s="202">
        <f t="shared" si="8"/>
        <v>0</v>
      </c>
      <c r="BJ160" s="16" t="s">
        <v>88</v>
      </c>
      <c r="BK160" s="202">
        <f t="shared" si="9"/>
        <v>0</v>
      </c>
      <c r="BL160" s="16" t="s">
        <v>226</v>
      </c>
      <c r="BM160" s="201" t="s">
        <v>1841</v>
      </c>
    </row>
    <row r="161" spans="1:65" s="2" customFormat="1" ht="16.5" customHeight="1">
      <c r="A161" s="33"/>
      <c r="B161" s="34"/>
      <c r="C161" s="215" t="s">
        <v>307</v>
      </c>
      <c r="D161" s="215" t="s">
        <v>262</v>
      </c>
      <c r="E161" s="216" t="s">
        <v>1266</v>
      </c>
      <c r="F161" s="217" t="s">
        <v>1267</v>
      </c>
      <c r="G161" s="218" t="s">
        <v>1207</v>
      </c>
      <c r="H161" s="219">
        <v>1</v>
      </c>
      <c r="I161" s="220"/>
      <c r="J161" s="221">
        <f t="shared" si="0"/>
        <v>0</v>
      </c>
      <c r="K161" s="217" t="s">
        <v>1</v>
      </c>
      <c r="L161" s="222"/>
      <c r="M161" s="223" t="s">
        <v>1</v>
      </c>
      <c r="N161" s="224" t="s">
        <v>44</v>
      </c>
      <c r="O161" s="70"/>
      <c r="P161" s="199">
        <f t="shared" si="1"/>
        <v>0</v>
      </c>
      <c r="Q161" s="199">
        <v>0</v>
      </c>
      <c r="R161" s="199">
        <f t="shared" si="2"/>
        <v>0</v>
      </c>
      <c r="S161" s="199">
        <v>0</v>
      </c>
      <c r="T161" s="200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307</v>
      </c>
      <c r="AT161" s="201" t="s">
        <v>262</v>
      </c>
      <c r="AU161" s="201" t="s">
        <v>8</v>
      </c>
      <c r="AY161" s="16" t="s">
        <v>148</v>
      </c>
      <c r="BE161" s="202">
        <f t="shared" si="4"/>
        <v>0</v>
      </c>
      <c r="BF161" s="202">
        <f t="shared" si="5"/>
        <v>0</v>
      </c>
      <c r="BG161" s="202">
        <f t="shared" si="6"/>
        <v>0</v>
      </c>
      <c r="BH161" s="202">
        <f t="shared" si="7"/>
        <v>0</v>
      </c>
      <c r="BI161" s="202">
        <f t="shared" si="8"/>
        <v>0</v>
      </c>
      <c r="BJ161" s="16" t="s">
        <v>88</v>
      </c>
      <c r="BK161" s="202">
        <f t="shared" si="9"/>
        <v>0</v>
      </c>
      <c r="BL161" s="16" t="s">
        <v>226</v>
      </c>
      <c r="BM161" s="201" t="s">
        <v>1842</v>
      </c>
    </row>
    <row r="162" spans="1:65" s="2" customFormat="1" ht="16.5" customHeight="1">
      <c r="A162" s="33"/>
      <c r="B162" s="34"/>
      <c r="C162" s="215" t="s">
        <v>312</v>
      </c>
      <c r="D162" s="215" t="s">
        <v>262</v>
      </c>
      <c r="E162" s="216" t="s">
        <v>1269</v>
      </c>
      <c r="F162" s="217" t="s">
        <v>1270</v>
      </c>
      <c r="G162" s="218" t="s">
        <v>669</v>
      </c>
      <c r="H162" s="219">
        <v>4</v>
      </c>
      <c r="I162" s="220"/>
      <c r="J162" s="221">
        <f t="shared" si="0"/>
        <v>0</v>
      </c>
      <c r="K162" s="217" t="s">
        <v>1</v>
      </c>
      <c r="L162" s="222"/>
      <c r="M162" s="223" t="s">
        <v>1</v>
      </c>
      <c r="N162" s="224" t="s">
        <v>44</v>
      </c>
      <c r="O162" s="70"/>
      <c r="P162" s="199">
        <f t="shared" si="1"/>
        <v>0</v>
      </c>
      <c r="Q162" s="199">
        <v>0</v>
      </c>
      <c r="R162" s="199">
        <f t="shared" si="2"/>
        <v>0</v>
      </c>
      <c r="S162" s="199">
        <v>0</v>
      </c>
      <c r="T162" s="200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307</v>
      </c>
      <c r="AT162" s="201" t="s">
        <v>262</v>
      </c>
      <c r="AU162" s="201" t="s">
        <v>8</v>
      </c>
      <c r="AY162" s="16" t="s">
        <v>148</v>
      </c>
      <c r="BE162" s="202">
        <f t="shared" si="4"/>
        <v>0</v>
      </c>
      <c r="BF162" s="202">
        <f t="shared" si="5"/>
        <v>0</v>
      </c>
      <c r="BG162" s="202">
        <f t="shared" si="6"/>
        <v>0</v>
      </c>
      <c r="BH162" s="202">
        <f t="shared" si="7"/>
        <v>0</v>
      </c>
      <c r="BI162" s="202">
        <f t="shared" si="8"/>
        <v>0</v>
      </c>
      <c r="BJ162" s="16" t="s">
        <v>88</v>
      </c>
      <c r="BK162" s="202">
        <f t="shared" si="9"/>
        <v>0</v>
      </c>
      <c r="BL162" s="16" t="s">
        <v>226</v>
      </c>
      <c r="BM162" s="201" t="s">
        <v>1843</v>
      </c>
    </row>
    <row r="163" spans="1:65" s="2" customFormat="1" ht="16.5" customHeight="1">
      <c r="A163" s="33"/>
      <c r="B163" s="34"/>
      <c r="C163" s="190" t="s">
        <v>317</v>
      </c>
      <c r="D163" s="190" t="s">
        <v>150</v>
      </c>
      <c r="E163" s="191" t="s">
        <v>1272</v>
      </c>
      <c r="F163" s="192" t="s">
        <v>1273</v>
      </c>
      <c r="G163" s="193" t="s">
        <v>1207</v>
      </c>
      <c r="H163" s="194">
        <v>1</v>
      </c>
      <c r="I163" s="195"/>
      <c r="J163" s="196">
        <f t="shared" si="0"/>
        <v>0</v>
      </c>
      <c r="K163" s="192" t="s">
        <v>1</v>
      </c>
      <c r="L163" s="38"/>
      <c r="M163" s="197" t="s">
        <v>1</v>
      </c>
      <c r="N163" s="198" t="s">
        <v>44</v>
      </c>
      <c r="O163" s="70"/>
      <c r="P163" s="199">
        <f t="shared" si="1"/>
        <v>0</v>
      </c>
      <c r="Q163" s="199">
        <v>0</v>
      </c>
      <c r="R163" s="199">
        <f t="shared" si="2"/>
        <v>0</v>
      </c>
      <c r="S163" s="199">
        <v>0</v>
      </c>
      <c r="T163" s="200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226</v>
      </c>
      <c r="AT163" s="201" t="s">
        <v>150</v>
      </c>
      <c r="AU163" s="201" t="s">
        <v>8</v>
      </c>
      <c r="AY163" s="16" t="s">
        <v>148</v>
      </c>
      <c r="BE163" s="202">
        <f t="shared" si="4"/>
        <v>0</v>
      </c>
      <c r="BF163" s="202">
        <f t="shared" si="5"/>
        <v>0</v>
      </c>
      <c r="BG163" s="202">
        <f t="shared" si="6"/>
        <v>0</v>
      </c>
      <c r="BH163" s="202">
        <f t="shared" si="7"/>
        <v>0</v>
      </c>
      <c r="BI163" s="202">
        <f t="shared" si="8"/>
        <v>0</v>
      </c>
      <c r="BJ163" s="16" t="s">
        <v>88</v>
      </c>
      <c r="BK163" s="202">
        <f t="shared" si="9"/>
        <v>0</v>
      </c>
      <c r="BL163" s="16" t="s">
        <v>226</v>
      </c>
      <c r="BM163" s="201" t="s">
        <v>1844</v>
      </c>
    </row>
    <row r="164" spans="1:65" s="2" customFormat="1" ht="16.5" customHeight="1">
      <c r="A164" s="33"/>
      <c r="B164" s="34"/>
      <c r="C164" s="190" t="s">
        <v>323</v>
      </c>
      <c r="D164" s="190" t="s">
        <v>150</v>
      </c>
      <c r="E164" s="191" t="s">
        <v>1275</v>
      </c>
      <c r="F164" s="192" t="s">
        <v>1276</v>
      </c>
      <c r="G164" s="193" t="s">
        <v>1207</v>
      </c>
      <c r="H164" s="194">
        <v>1</v>
      </c>
      <c r="I164" s="195"/>
      <c r="J164" s="196">
        <f t="shared" si="0"/>
        <v>0</v>
      </c>
      <c r="K164" s="192" t="s">
        <v>1</v>
      </c>
      <c r="L164" s="38"/>
      <c r="M164" s="197" t="s">
        <v>1</v>
      </c>
      <c r="N164" s="198" t="s">
        <v>44</v>
      </c>
      <c r="O164" s="70"/>
      <c r="P164" s="199">
        <f t="shared" si="1"/>
        <v>0</v>
      </c>
      <c r="Q164" s="199">
        <v>0</v>
      </c>
      <c r="R164" s="199">
        <f t="shared" si="2"/>
        <v>0</v>
      </c>
      <c r="S164" s="199">
        <v>0</v>
      </c>
      <c r="T164" s="200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226</v>
      </c>
      <c r="AT164" s="201" t="s">
        <v>150</v>
      </c>
      <c r="AU164" s="201" t="s">
        <v>8</v>
      </c>
      <c r="AY164" s="16" t="s">
        <v>148</v>
      </c>
      <c r="BE164" s="202">
        <f t="shared" si="4"/>
        <v>0</v>
      </c>
      <c r="BF164" s="202">
        <f t="shared" si="5"/>
        <v>0</v>
      </c>
      <c r="BG164" s="202">
        <f t="shared" si="6"/>
        <v>0</v>
      </c>
      <c r="BH164" s="202">
        <f t="shared" si="7"/>
        <v>0</v>
      </c>
      <c r="BI164" s="202">
        <f t="shared" si="8"/>
        <v>0</v>
      </c>
      <c r="BJ164" s="16" t="s">
        <v>88</v>
      </c>
      <c r="BK164" s="202">
        <f t="shared" si="9"/>
        <v>0</v>
      </c>
      <c r="BL164" s="16" t="s">
        <v>226</v>
      </c>
      <c r="BM164" s="201" t="s">
        <v>1845</v>
      </c>
    </row>
    <row r="165" spans="1:65" s="2" customFormat="1" ht="16.5" customHeight="1">
      <c r="A165" s="33"/>
      <c r="B165" s="34"/>
      <c r="C165" s="190" t="s">
        <v>328</v>
      </c>
      <c r="D165" s="190" t="s">
        <v>150</v>
      </c>
      <c r="E165" s="191" t="s">
        <v>1278</v>
      </c>
      <c r="F165" s="192" t="s">
        <v>1279</v>
      </c>
      <c r="G165" s="193" t="s">
        <v>1207</v>
      </c>
      <c r="H165" s="194">
        <v>1</v>
      </c>
      <c r="I165" s="195"/>
      <c r="J165" s="196">
        <f t="shared" si="0"/>
        <v>0</v>
      </c>
      <c r="K165" s="192" t="s">
        <v>1</v>
      </c>
      <c r="L165" s="38"/>
      <c r="M165" s="197" t="s">
        <v>1</v>
      </c>
      <c r="N165" s="198" t="s">
        <v>44</v>
      </c>
      <c r="O165" s="70"/>
      <c r="P165" s="199">
        <f t="shared" si="1"/>
        <v>0</v>
      </c>
      <c r="Q165" s="199">
        <v>0</v>
      </c>
      <c r="R165" s="199">
        <f t="shared" si="2"/>
        <v>0</v>
      </c>
      <c r="S165" s="199">
        <v>0</v>
      </c>
      <c r="T165" s="200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226</v>
      </c>
      <c r="AT165" s="201" t="s">
        <v>150</v>
      </c>
      <c r="AU165" s="201" t="s">
        <v>8</v>
      </c>
      <c r="AY165" s="16" t="s">
        <v>148</v>
      </c>
      <c r="BE165" s="202">
        <f t="shared" si="4"/>
        <v>0</v>
      </c>
      <c r="BF165" s="202">
        <f t="shared" si="5"/>
        <v>0</v>
      </c>
      <c r="BG165" s="202">
        <f t="shared" si="6"/>
        <v>0</v>
      </c>
      <c r="BH165" s="202">
        <f t="shared" si="7"/>
        <v>0</v>
      </c>
      <c r="BI165" s="202">
        <f t="shared" si="8"/>
        <v>0</v>
      </c>
      <c r="BJ165" s="16" t="s">
        <v>88</v>
      </c>
      <c r="BK165" s="202">
        <f t="shared" si="9"/>
        <v>0</v>
      </c>
      <c r="BL165" s="16" t="s">
        <v>226</v>
      </c>
      <c r="BM165" s="201" t="s">
        <v>1846</v>
      </c>
    </row>
    <row r="166" spans="1:65" s="2" customFormat="1" ht="16.5" customHeight="1">
      <c r="A166" s="33"/>
      <c r="B166" s="34"/>
      <c r="C166" s="190" t="s">
        <v>333</v>
      </c>
      <c r="D166" s="190" t="s">
        <v>150</v>
      </c>
      <c r="E166" s="191" t="s">
        <v>1281</v>
      </c>
      <c r="F166" s="192" t="s">
        <v>1282</v>
      </c>
      <c r="G166" s="193" t="s">
        <v>1017</v>
      </c>
      <c r="H166" s="194">
        <v>8</v>
      </c>
      <c r="I166" s="195"/>
      <c r="J166" s="196">
        <f t="shared" si="0"/>
        <v>0</v>
      </c>
      <c r="K166" s="192" t="s">
        <v>1</v>
      </c>
      <c r="L166" s="38"/>
      <c r="M166" s="197" t="s">
        <v>1</v>
      </c>
      <c r="N166" s="198" t="s">
        <v>44</v>
      </c>
      <c r="O166" s="70"/>
      <c r="P166" s="199">
        <f t="shared" si="1"/>
        <v>0</v>
      </c>
      <c r="Q166" s="199">
        <v>0</v>
      </c>
      <c r="R166" s="199">
        <f t="shared" si="2"/>
        <v>0</v>
      </c>
      <c r="S166" s="199">
        <v>0</v>
      </c>
      <c r="T166" s="200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226</v>
      </c>
      <c r="AT166" s="201" t="s">
        <v>150</v>
      </c>
      <c r="AU166" s="201" t="s">
        <v>8</v>
      </c>
      <c r="AY166" s="16" t="s">
        <v>148</v>
      </c>
      <c r="BE166" s="202">
        <f t="shared" si="4"/>
        <v>0</v>
      </c>
      <c r="BF166" s="202">
        <f t="shared" si="5"/>
        <v>0</v>
      </c>
      <c r="BG166" s="202">
        <f t="shared" si="6"/>
        <v>0</v>
      </c>
      <c r="BH166" s="202">
        <f t="shared" si="7"/>
        <v>0</v>
      </c>
      <c r="BI166" s="202">
        <f t="shared" si="8"/>
        <v>0</v>
      </c>
      <c r="BJ166" s="16" t="s">
        <v>88</v>
      </c>
      <c r="BK166" s="202">
        <f t="shared" si="9"/>
        <v>0</v>
      </c>
      <c r="BL166" s="16" t="s">
        <v>226</v>
      </c>
      <c r="BM166" s="201" t="s">
        <v>1847</v>
      </c>
    </row>
    <row r="167" spans="1:65" s="2" customFormat="1" ht="24.15" customHeight="1">
      <c r="A167" s="33"/>
      <c r="B167" s="34"/>
      <c r="C167" s="190" t="s">
        <v>338</v>
      </c>
      <c r="D167" s="190" t="s">
        <v>150</v>
      </c>
      <c r="E167" s="191" t="s">
        <v>1284</v>
      </c>
      <c r="F167" s="192" t="s">
        <v>1285</v>
      </c>
      <c r="G167" s="193" t="s">
        <v>1207</v>
      </c>
      <c r="H167" s="194">
        <v>1</v>
      </c>
      <c r="I167" s="195"/>
      <c r="J167" s="196">
        <f t="shared" si="0"/>
        <v>0</v>
      </c>
      <c r="K167" s="192" t="s">
        <v>1</v>
      </c>
      <c r="L167" s="38"/>
      <c r="M167" s="197" t="s">
        <v>1</v>
      </c>
      <c r="N167" s="198" t="s">
        <v>44</v>
      </c>
      <c r="O167" s="70"/>
      <c r="P167" s="199">
        <f t="shared" si="1"/>
        <v>0</v>
      </c>
      <c r="Q167" s="199">
        <v>0</v>
      </c>
      <c r="R167" s="199">
        <f t="shared" si="2"/>
        <v>0</v>
      </c>
      <c r="S167" s="199">
        <v>0</v>
      </c>
      <c r="T167" s="200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226</v>
      </c>
      <c r="AT167" s="201" t="s">
        <v>150</v>
      </c>
      <c r="AU167" s="201" t="s">
        <v>8</v>
      </c>
      <c r="AY167" s="16" t="s">
        <v>148</v>
      </c>
      <c r="BE167" s="202">
        <f t="shared" si="4"/>
        <v>0</v>
      </c>
      <c r="BF167" s="202">
        <f t="shared" si="5"/>
        <v>0</v>
      </c>
      <c r="BG167" s="202">
        <f t="shared" si="6"/>
        <v>0</v>
      </c>
      <c r="BH167" s="202">
        <f t="shared" si="7"/>
        <v>0</v>
      </c>
      <c r="BI167" s="202">
        <f t="shared" si="8"/>
        <v>0</v>
      </c>
      <c r="BJ167" s="16" t="s">
        <v>88</v>
      </c>
      <c r="BK167" s="202">
        <f t="shared" si="9"/>
        <v>0</v>
      </c>
      <c r="BL167" s="16" t="s">
        <v>226</v>
      </c>
      <c r="BM167" s="201" t="s">
        <v>1848</v>
      </c>
    </row>
    <row r="168" spans="1:65" s="12" customFormat="1" ht="25.95" customHeight="1">
      <c r="B168" s="174"/>
      <c r="C168" s="175"/>
      <c r="D168" s="176" t="s">
        <v>77</v>
      </c>
      <c r="E168" s="177" t="s">
        <v>1287</v>
      </c>
      <c r="F168" s="177" t="s">
        <v>1288</v>
      </c>
      <c r="G168" s="175"/>
      <c r="H168" s="175"/>
      <c r="I168" s="178"/>
      <c r="J168" s="179">
        <f>BK168</f>
        <v>0</v>
      </c>
      <c r="K168" s="175"/>
      <c r="L168" s="180"/>
      <c r="M168" s="181"/>
      <c r="N168" s="182"/>
      <c r="O168" s="182"/>
      <c r="P168" s="183">
        <f>SUM(P169:P180)</f>
        <v>0</v>
      </c>
      <c r="Q168" s="182"/>
      <c r="R168" s="183">
        <f>SUM(R169:R180)</f>
        <v>0</v>
      </c>
      <c r="S168" s="182"/>
      <c r="T168" s="184">
        <f>SUM(T169:T180)</f>
        <v>0</v>
      </c>
      <c r="AR168" s="185" t="s">
        <v>88</v>
      </c>
      <c r="AT168" s="186" t="s">
        <v>77</v>
      </c>
      <c r="AU168" s="186" t="s">
        <v>78</v>
      </c>
      <c r="AY168" s="185" t="s">
        <v>148</v>
      </c>
      <c r="BK168" s="187">
        <f>SUM(BK169:BK180)</f>
        <v>0</v>
      </c>
    </row>
    <row r="169" spans="1:65" s="2" customFormat="1" ht="16.5" customHeight="1">
      <c r="A169" s="33"/>
      <c r="B169" s="34"/>
      <c r="C169" s="215" t="s">
        <v>348</v>
      </c>
      <c r="D169" s="215" t="s">
        <v>262</v>
      </c>
      <c r="E169" s="216" t="s">
        <v>1289</v>
      </c>
      <c r="F169" s="217" t="s">
        <v>1290</v>
      </c>
      <c r="G169" s="218" t="s">
        <v>1207</v>
      </c>
      <c r="H169" s="219">
        <v>1</v>
      </c>
      <c r="I169" s="220"/>
      <c r="J169" s="221">
        <f t="shared" ref="J169:J180" si="10">ROUND(I169*H169,0)</f>
        <v>0</v>
      </c>
      <c r="K169" s="217" t="s">
        <v>1</v>
      </c>
      <c r="L169" s="222"/>
      <c r="M169" s="223" t="s">
        <v>1</v>
      </c>
      <c r="N169" s="224" t="s">
        <v>44</v>
      </c>
      <c r="O169" s="70"/>
      <c r="P169" s="199">
        <f t="shared" ref="P169:P180" si="11">O169*H169</f>
        <v>0</v>
      </c>
      <c r="Q169" s="199">
        <v>0</v>
      </c>
      <c r="R169" s="199">
        <f t="shared" ref="R169:R180" si="12">Q169*H169</f>
        <v>0</v>
      </c>
      <c r="S169" s="199">
        <v>0</v>
      </c>
      <c r="T169" s="200">
        <f t="shared" ref="T169:T180" si="1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307</v>
      </c>
      <c r="AT169" s="201" t="s">
        <v>262</v>
      </c>
      <c r="AU169" s="201" t="s">
        <v>8</v>
      </c>
      <c r="AY169" s="16" t="s">
        <v>148</v>
      </c>
      <c r="BE169" s="202">
        <f t="shared" ref="BE169:BE180" si="14">IF(N169="základní",J169,0)</f>
        <v>0</v>
      </c>
      <c r="BF169" s="202">
        <f t="shared" ref="BF169:BF180" si="15">IF(N169="snížená",J169,0)</f>
        <v>0</v>
      </c>
      <c r="BG169" s="202">
        <f t="shared" ref="BG169:BG180" si="16">IF(N169="zákl. přenesená",J169,0)</f>
        <v>0</v>
      </c>
      <c r="BH169" s="202">
        <f t="shared" ref="BH169:BH180" si="17">IF(N169="sníž. přenesená",J169,0)</f>
        <v>0</v>
      </c>
      <c r="BI169" s="202">
        <f t="shared" ref="BI169:BI180" si="18">IF(N169="nulová",J169,0)</f>
        <v>0</v>
      </c>
      <c r="BJ169" s="16" t="s">
        <v>88</v>
      </c>
      <c r="BK169" s="202">
        <f t="shared" ref="BK169:BK180" si="19">ROUND(I169*H169,0)</f>
        <v>0</v>
      </c>
      <c r="BL169" s="16" t="s">
        <v>226</v>
      </c>
      <c r="BM169" s="201" t="s">
        <v>1849</v>
      </c>
    </row>
    <row r="170" spans="1:65" s="2" customFormat="1" ht="16.5" customHeight="1">
      <c r="A170" s="33"/>
      <c r="B170" s="34"/>
      <c r="C170" s="190" t="s">
        <v>353</v>
      </c>
      <c r="D170" s="190" t="s">
        <v>150</v>
      </c>
      <c r="E170" s="191" t="s">
        <v>1292</v>
      </c>
      <c r="F170" s="192" t="s">
        <v>1293</v>
      </c>
      <c r="G170" s="193" t="s">
        <v>1017</v>
      </c>
      <c r="H170" s="194">
        <v>3</v>
      </c>
      <c r="I170" s="195"/>
      <c r="J170" s="196">
        <f t="shared" si="10"/>
        <v>0</v>
      </c>
      <c r="K170" s="192" t="s">
        <v>1</v>
      </c>
      <c r="L170" s="38"/>
      <c r="M170" s="197" t="s">
        <v>1</v>
      </c>
      <c r="N170" s="198" t="s">
        <v>44</v>
      </c>
      <c r="O170" s="70"/>
      <c r="P170" s="199">
        <f t="shared" si="11"/>
        <v>0</v>
      </c>
      <c r="Q170" s="199">
        <v>0</v>
      </c>
      <c r="R170" s="199">
        <f t="shared" si="12"/>
        <v>0</v>
      </c>
      <c r="S170" s="199">
        <v>0</v>
      </c>
      <c r="T170" s="200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226</v>
      </c>
      <c r="AT170" s="201" t="s">
        <v>150</v>
      </c>
      <c r="AU170" s="201" t="s">
        <v>8</v>
      </c>
      <c r="AY170" s="16" t="s">
        <v>148</v>
      </c>
      <c r="BE170" s="202">
        <f t="shared" si="14"/>
        <v>0</v>
      </c>
      <c r="BF170" s="202">
        <f t="shared" si="15"/>
        <v>0</v>
      </c>
      <c r="BG170" s="202">
        <f t="shared" si="16"/>
        <v>0</v>
      </c>
      <c r="BH170" s="202">
        <f t="shared" si="17"/>
        <v>0</v>
      </c>
      <c r="BI170" s="202">
        <f t="shared" si="18"/>
        <v>0</v>
      </c>
      <c r="BJ170" s="16" t="s">
        <v>88</v>
      </c>
      <c r="BK170" s="202">
        <f t="shared" si="19"/>
        <v>0</v>
      </c>
      <c r="BL170" s="16" t="s">
        <v>226</v>
      </c>
      <c r="BM170" s="201" t="s">
        <v>1850</v>
      </c>
    </row>
    <row r="171" spans="1:65" s="2" customFormat="1" ht="16.5" customHeight="1">
      <c r="A171" s="33"/>
      <c r="B171" s="34"/>
      <c r="C171" s="190" t="s">
        <v>358</v>
      </c>
      <c r="D171" s="190" t="s">
        <v>150</v>
      </c>
      <c r="E171" s="191" t="s">
        <v>1295</v>
      </c>
      <c r="F171" s="192" t="s">
        <v>1296</v>
      </c>
      <c r="G171" s="193" t="s">
        <v>1017</v>
      </c>
      <c r="H171" s="194">
        <v>5</v>
      </c>
      <c r="I171" s="195"/>
      <c r="J171" s="196">
        <f t="shared" si="10"/>
        <v>0</v>
      </c>
      <c r="K171" s="192" t="s">
        <v>1</v>
      </c>
      <c r="L171" s="38"/>
      <c r="M171" s="197" t="s">
        <v>1</v>
      </c>
      <c r="N171" s="198" t="s">
        <v>44</v>
      </c>
      <c r="O171" s="70"/>
      <c r="P171" s="199">
        <f t="shared" si="11"/>
        <v>0</v>
      </c>
      <c r="Q171" s="199">
        <v>0</v>
      </c>
      <c r="R171" s="199">
        <f t="shared" si="12"/>
        <v>0</v>
      </c>
      <c r="S171" s="199">
        <v>0</v>
      </c>
      <c r="T171" s="200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226</v>
      </c>
      <c r="AT171" s="201" t="s">
        <v>150</v>
      </c>
      <c r="AU171" s="201" t="s">
        <v>8</v>
      </c>
      <c r="AY171" s="16" t="s">
        <v>148</v>
      </c>
      <c r="BE171" s="202">
        <f t="shared" si="14"/>
        <v>0</v>
      </c>
      <c r="BF171" s="202">
        <f t="shared" si="15"/>
        <v>0</v>
      </c>
      <c r="BG171" s="202">
        <f t="shared" si="16"/>
        <v>0</v>
      </c>
      <c r="BH171" s="202">
        <f t="shared" si="17"/>
        <v>0</v>
      </c>
      <c r="BI171" s="202">
        <f t="shared" si="18"/>
        <v>0</v>
      </c>
      <c r="BJ171" s="16" t="s">
        <v>88</v>
      </c>
      <c r="BK171" s="202">
        <f t="shared" si="19"/>
        <v>0</v>
      </c>
      <c r="BL171" s="16" t="s">
        <v>226</v>
      </c>
      <c r="BM171" s="201" t="s">
        <v>1851</v>
      </c>
    </row>
    <row r="172" spans="1:65" s="2" customFormat="1" ht="16.5" customHeight="1">
      <c r="A172" s="33"/>
      <c r="B172" s="34"/>
      <c r="C172" s="190" t="s">
        <v>364</v>
      </c>
      <c r="D172" s="190" t="s">
        <v>150</v>
      </c>
      <c r="E172" s="191" t="s">
        <v>1298</v>
      </c>
      <c r="F172" s="192" t="s">
        <v>1299</v>
      </c>
      <c r="G172" s="193" t="s">
        <v>1207</v>
      </c>
      <c r="H172" s="194">
        <v>1</v>
      </c>
      <c r="I172" s="195"/>
      <c r="J172" s="196">
        <f t="shared" si="10"/>
        <v>0</v>
      </c>
      <c r="K172" s="192" t="s">
        <v>1</v>
      </c>
      <c r="L172" s="38"/>
      <c r="M172" s="197" t="s">
        <v>1</v>
      </c>
      <c r="N172" s="198" t="s">
        <v>44</v>
      </c>
      <c r="O172" s="70"/>
      <c r="P172" s="199">
        <f t="shared" si="11"/>
        <v>0</v>
      </c>
      <c r="Q172" s="199">
        <v>0</v>
      </c>
      <c r="R172" s="199">
        <f t="shared" si="12"/>
        <v>0</v>
      </c>
      <c r="S172" s="199">
        <v>0</v>
      </c>
      <c r="T172" s="200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226</v>
      </c>
      <c r="AT172" s="201" t="s">
        <v>150</v>
      </c>
      <c r="AU172" s="201" t="s">
        <v>8</v>
      </c>
      <c r="AY172" s="16" t="s">
        <v>148</v>
      </c>
      <c r="BE172" s="202">
        <f t="shared" si="14"/>
        <v>0</v>
      </c>
      <c r="BF172" s="202">
        <f t="shared" si="15"/>
        <v>0</v>
      </c>
      <c r="BG172" s="202">
        <f t="shared" si="16"/>
        <v>0</v>
      </c>
      <c r="BH172" s="202">
        <f t="shared" si="17"/>
        <v>0</v>
      </c>
      <c r="BI172" s="202">
        <f t="shared" si="18"/>
        <v>0</v>
      </c>
      <c r="BJ172" s="16" t="s">
        <v>88</v>
      </c>
      <c r="BK172" s="202">
        <f t="shared" si="19"/>
        <v>0</v>
      </c>
      <c r="BL172" s="16" t="s">
        <v>226</v>
      </c>
      <c r="BM172" s="201" t="s">
        <v>1852</v>
      </c>
    </row>
    <row r="173" spans="1:65" s="2" customFormat="1" ht="16.5" customHeight="1">
      <c r="A173" s="33"/>
      <c r="B173" s="34"/>
      <c r="C173" s="190" t="s">
        <v>369</v>
      </c>
      <c r="D173" s="190" t="s">
        <v>150</v>
      </c>
      <c r="E173" s="191" t="s">
        <v>1301</v>
      </c>
      <c r="F173" s="192" t="s">
        <v>1302</v>
      </c>
      <c r="G173" s="193" t="s">
        <v>1207</v>
      </c>
      <c r="H173" s="194">
        <v>1</v>
      </c>
      <c r="I173" s="195"/>
      <c r="J173" s="196">
        <f t="shared" si="10"/>
        <v>0</v>
      </c>
      <c r="K173" s="192" t="s">
        <v>1</v>
      </c>
      <c r="L173" s="38"/>
      <c r="M173" s="197" t="s">
        <v>1</v>
      </c>
      <c r="N173" s="198" t="s">
        <v>44</v>
      </c>
      <c r="O173" s="70"/>
      <c r="P173" s="199">
        <f t="shared" si="11"/>
        <v>0</v>
      </c>
      <c r="Q173" s="199">
        <v>0</v>
      </c>
      <c r="R173" s="199">
        <f t="shared" si="12"/>
        <v>0</v>
      </c>
      <c r="S173" s="199">
        <v>0</v>
      </c>
      <c r="T173" s="200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226</v>
      </c>
      <c r="AT173" s="201" t="s">
        <v>150</v>
      </c>
      <c r="AU173" s="201" t="s">
        <v>8</v>
      </c>
      <c r="AY173" s="16" t="s">
        <v>148</v>
      </c>
      <c r="BE173" s="202">
        <f t="shared" si="14"/>
        <v>0</v>
      </c>
      <c r="BF173" s="202">
        <f t="shared" si="15"/>
        <v>0</v>
      </c>
      <c r="BG173" s="202">
        <f t="shared" si="16"/>
        <v>0</v>
      </c>
      <c r="BH173" s="202">
        <f t="shared" si="17"/>
        <v>0</v>
      </c>
      <c r="BI173" s="202">
        <f t="shared" si="18"/>
        <v>0</v>
      </c>
      <c r="BJ173" s="16" t="s">
        <v>88</v>
      </c>
      <c r="BK173" s="202">
        <f t="shared" si="19"/>
        <v>0</v>
      </c>
      <c r="BL173" s="16" t="s">
        <v>226</v>
      </c>
      <c r="BM173" s="201" t="s">
        <v>1853</v>
      </c>
    </row>
    <row r="174" spans="1:65" s="2" customFormat="1" ht="16.5" customHeight="1">
      <c r="A174" s="33"/>
      <c r="B174" s="34"/>
      <c r="C174" s="190" t="s">
        <v>374</v>
      </c>
      <c r="D174" s="190" t="s">
        <v>150</v>
      </c>
      <c r="E174" s="191" t="s">
        <v>1304</v>
      </c>
      <c r="F174" s="192" t="s">
        <v>1305</v>
      </c>
      <c r="G174" s="193" t="s">
        <v>178</v>
      </c>
      <c r="H174" s="194">
        <v>0.01</v>
      </c>
      <c r="I174" s="195"/>
      <c r="J174" s="196">
        <f t="shared" si="10"/>
        <v>0</v>
      </c>
      <c r="K174" s="192" t="s">
        <v>1</v>
      </c>
      <c r="L174" s="38"/>
      <c r="M174" s="197" t="s">
        <v>1</v>
      </c>
      <c r="N174" s="198" t="s">
        <v>44</v>
      </c>
      <c r="O174" s="70"/>
      <c r="P174" s="199">
        <f t="shared" si="11"/>
        <v>0</v>
      </c>
      <c r="Q174" s="199">
        <v>0</v>
      </c>
      <c r="R174" s="199">
        <f t="shared" si="12"/>
        <v>0</v>
      </c>
      <c r="S174" s="199">
        <v>0</v>
      </c>
      <c r="T174" s="200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226</v>
      </c>
      <c r="AT174" s="201" t="s">
        <v>150</v>
      </c>
      <c r="AU174" s="201" t="s">
        <v>8</v>
      </c>
      <c r="AY174" s="16" t="s">
        <v>148</v>
      </c>
      <c r="BE174" s="202">
        <f t="shared" si="14"/>
        <v>0</v>
      </c>
      <c r="BF174" s="202">
        <f t="shared" si="15"/>
        <v>0</v>
      </c>
      <c r="BG174" s="202">
        <f t="shared" si="16"/>
        <v>0</v>
      </c>
      <c r="BH174" s="202">
        <f t="shared" si="17"/>
        <v>0</v>
      </c>
      <c r="BI174" s="202">
        <f t="shared" si="18"/>
        <v>0</v>
      </c>
      <c r="BJ174" s="16" t="s">
        <v>88</v>
      </c>
      <c r="BK174" s="202">
        <f t="shared" si="19"/>
        <v>0</v>
      </c>
      <c r="BL174" s="16" t="s">
        <v>226</v>
      </c>
      <c r="BM174" s="201" t="s">
        <v>1854</v>
      </c>
    </row>
    <row r="175" spans="1:65" s="2" customFormat="1" ht="16.5" customHeight="1">
      <c r="A175" s="33"/>
      <c r="B175" s="34"/>
      <c r="C175" s="190" t="s">
        <v>380</v>
      </c>
      <c r="D175" s="190" t="s">
        <v>150</v>
      </c>
      <c r="E175" s="191" t="s">
        <v>1307</v>
      </c>
      <c r="F175" s="192" t="s">
        <v>1308</v>
      </c>
      <c r="G175" s="193" t="s">
        <v>1017</v>
      </c>
      <c r="H175" s="194">
        <v>5</v>
      </c>
      <c r="I175" s="195"/>
      <c r="J175" s="196">
        <f t="shared" si="10"/>
        <v>0</v>
      </c>
      <c r="K175" s="192" t="s">
        <v>1</v>
      </c>
      <c r="L175" s="38"/>
      <c r="M175" s="197" t="s">
        <v>1</v>
      </c>
      <c r="N175" s="198" t="s">
        <v>44</v>
      </c>
      <c r="O175" s="70"/>
      <c r="P175" s="199">
        <f t="shared" si="11"/>
        <v>0</v>
      </c>
      <c r="Q175" s="199">
        <v>0</v>
      </c>
      <c r="R175" s="199">
        <f t="shared" si="12"/>
        <v>0</v>
      </c>
      <c r="S175" s="199">
        <v>0</v>
      </c>
      <c r="T175" s="200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226</v>
      </c>
      <c r="AT175" s="201" t="s">
        <v>150</v>
      </c>
      <c r="AU175" s="201" t="s">
        <v>8</v>
      </c>
      <c r="AY175" s="16" t="s">
        <v>148</v>
      </c>
      <c r="BE175" s="202">
        <f t="shared" si="14"/>
        <v>0</v>
      </c>
      <c r="BF175" s="202">
        <f t="shared" si="15"/>
        <v>0</v>
      </c>
      <c r="BG175" s="202">
        <f t="shared" si="16"/>
        <v>0</v>
      </c>
      <c r="BH175" s="202">
        <f t="shared" si="17"/>
        <v>0</v>
      </c>
      <c r="BI175" s="202">
        <f t="shared" si="18"/>
        <v>0</v>
      </c>
      <c r="BJ175" s="16" t="s">
        <v>88</v>
      </c>
      <c r="BK175" s="202">
        <f t="shared" si="19"/>
        <v>0</v>
      </c>
      <c r="BL175" s="16" t="s">
        <v>226</v>
      </c>
      <c r="BM175" s="201" t="s">
        <v>1855</v>
      </c>
    </row>
    <row r="176" spans="1:65" s="2" customFormat="1" ht="16.5" customHeight="1">
      <c r="A176" s="33"/>
      <c r="B176" s="34"/>
      <c r="C176" s="190" t="s">
        <v>383</v>
      </c>
      <c r="D176" s="190" t="s">
        <v>150</v>
      </c>
      <c r="E176" s="191" t="s">
        <v>1310</v>
      </c>
      <c r="F176" s="192" t="s">
        <v>1311</v>
      </c>
      <c r="G176" s="193" t="s">
        <v>1017</v>
      </c>
      <c r="H176" s="194">
        <v>14</v>
      </c>
      <c r="I176" s="195"/>
      <c r="J176" s="196">
        <f t="shared" si="10"/>
        <v>0</v>
      </c>
      <c r="K176" s="192" t="s">
        <v>1</v>
      </c>
      <c r="L176" s="38"/>
      <c r="M176" s="197" t="s">
        <v>1</v>
      </c>
      <c r="N176" s="198" t="s">
        <v>44</v>
      </c>
      <c r="O176" s="70"/>
      <c r="P176" s="199">
        <f t="shared" si="11"/>
        <v>0</v>
      </c>
      <c r="Q176" s="199">
        <v>0</v>
      </c>
      <c r="R176" s="199">
        <f t="shared" si="12"/>
        <v>0</v>
      </c>
      <c r="S176" s="199">
        <v>0</v>
      </c>
      <c r="T176" s="200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226</v>
      </c>
      <c r="AT176" s="201" t="s">
        <v>150</v>
      </c>
      <c r="AU176" s="201" t="s">
        <v>8</v>
      </c>
      <c r="AY176" s="16" t="s">
        <v>148</v>
      </c>
      <c r="BE176" s="202">
        <f t="shared" si="14"/>
        <v>0</v>
      </c>
      <c r="BF176" s="202">
        <f t="shared" si="15"/>
        <v>0</v>
      </c>
      <c r="BG176" s="202">
        <f t="shared" si="16"/>
        <v>0</v>
      </c>
      <c r="BH176" s="202">
        <f t="shared" si="17"/>
        <v>0</v>
      </c>
      <c r="BI176" s="202">
        <f t="shared" si="18"/>
        <v>0</v>
      </c>
      <c r="BJ176" s="16" t="s">
        <v>88</v>
      </c>
      <c r="BK176" s="202">
        <f t="shared" si="19"/>
        <v>0</v>
      </c>
      <c r="BL176" s="16" t="s">
        <v>226</v>
      </c>
      <c r="BM176" s="201" t="s">
        <v>1856</v>
      </c>
    </row>
    <row r="177" spans="1:65" s="2" customFormat="1" ht="16.5" customHeight="1">
      <c r="A177" s="33"/>
      <c r="B177" s="34"/>
      <c r="C177" s="190" t="s">
        <v>388</v>
      </c>
      <c r="D177" s="190" t="s">
        <v>150</v>
      </c>
      <c r="E177" s="191" t="s">
        <v>1313</v>
      </c>
      <c r="F177" s="192" t="s">
        <v>1314</v>
      </c>
      <c r="G177" s="193" t="s">
        <v>199</v>
      </c>
      <c r="H177" s="194">
        <v>18</v>
      </c>
      <c r="I177" s="195"/>
      <c r="J177" s="196">
        <f t="shared" si="10"/>
        <v>0</v>
      </c>
      <c r="K177" s="192" t="s">
        <v>1</v>
      </c>
      <c r="L177" s="38"/>
      <c r="M177" s="197" t="s">
        <v>1</v>
      </c>
      <c r="N177" s="198" t="s">
        <v>44</v>
      </c>
      <c r="O177" s="70"/>
      <c r="P177" s="199">
        <f t="shared" si="11"/>
        <v>0</v>
      </c>
      <c r="Q177" s="199">
        <v>0</v>
      </c>
      <c r="R177" s="199">
        <f t="shared" si="12"/>
        <v>0</v>
      </c>
      <c r="S177" s="199">
        <v>0</v>
      </c>
      <c r="T177" s="200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226</v>
      </c>
      <c r="AT177" s="201" t="s">
        <v>150</v>
      </c>
      <c r="AU177" s="201" t="s">
        <v>8</v>
      </c>
      <c r="AY177" s="16" t="s">
        <v>148</v>
      </c>
      <c r="BE177" s="202">
        <f t="shared" si="14"/>
        <v>0</v>
      </c>
      <c r="BF177" s="202">
        <f t="shared" si="15"/>
        <v>0</v>
      </c>
      <c r="BG177" s="202">
        <f t="shared" si="16"/>
        <v>0</v>
      </c>
      <c r="BH177" s="202">
        <f t="shared" si="17"/>
        <v>0</v>
      </c>
      <c r="BI177" s="202">
        <f t="shared" si="18"/>
        <v>0</v>
      </c>
      <c r="BJ177" s="16" t="s">
        <v>88</v>
      </c>
      <c r="BK177" s="202">
        <f t="shared" si="19"/>
        <v>0</v>
      </c>
      <c r="BL177" s="16" t="s">
        <v>226</v>
      </c>
      <c r="BM177" s="201" t="s">
        <v>1857</v>
      </c>
    </row>
    <row r="178" spans="1:65" s="2" customFormat="1" ht="16.5" customHeight="1">
      <c r="A178" s="33"/>
      <c r="B178" s="34"/>
      <c r="C178" s="190" t="s">
        <v>393</v>
      </c>
      <c r="D178" s="190" t="s">
        <v>150</v>
      </c>
      <c r="E178" s="191" t="s">
        <v>1316</v>
      </c>
      <c r="F178" s="192" t="s">
        <v>1317</v>
      </c>
      <c r="G178" s="193" t="s">
        <v>669</v>
      </c>
      <c r="H178" s="194">
        <v>2</v>
      </c>
      <c r="I178" s="195"/>
      <c r="J178" s="196">
        <f t="shared" si="10"/>
        <v>0</v>
      </c>
      <c r="K178" s="192" t="s">
        <v>1</v>
      </c>
      <c r="L178" s="38"/>
      <c r="M178" s="197" t="s">
        <v>1</v>
      </c>
      <c r="N178" s="198" t="s">
        <v>44</v>
      </c>
      <c r="O178" s="70"/>
      <c r="P178" s="199">
        <f t="shared" si="11"/>
        <v>0</v>
      </c>
      <c r="Q178" s="199">
        <v>0</v>
      </c>
      <c r="R178" s="199">
        <f t="shared" si="12"/>
        <v>0</v>
      </c>
      <c r="S178" s="199">
        <v>0</v>
      </c>
      <c r="T178" s="200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226</v>
      </c>
      <c r="AT178" s="201" t="s">
        <v>150</v>
      </c>
      <c r="AU178" s="201" t="s">
        <v>8</v>
      </c>
      <c r="AY178" s="16" t="s">
        <v>148</v>
      </c>
      <c r="BE178" s="202">
        <f t="shared" si="14"/>
        <v>0</v>
      </c>
      <c r="BF178" s="202">
        <f t="shared" si="15"/>
        <v>0</v>
      </c>
      <c r="BG178" s="202">
        <f t="shared" si="16"/>
        <v>0</v>
      </c>
      <c r="BH178" s="202">
        <f t="shared" si="17"/>
        <v>0</v>
      </c>
      <c r="BI178" s="202">
        <f t="shared" si="18"/>
        <v>0</v>
      </c>
      <c r="BJ178" s="16" t="s">
        <v>88</v>
      </c>
      <c r="BK178" s="202">
        <f t="shared" si="19"/>
        <v>0</v>
      </c>
      <c r="BL178" s="16" t="s">
        <v>226</v>
      </c>
      <c r="BM178" s="201" t="s">
        <v>1858</v>
      </c>
    </row>
    <row r="179" spans="1:65" s="2" customFormat="1" ht="16.5" customHeight="1">
      <c r="A179" s="33"/>
      <c r="B179" s="34"/>
      <c r="C179" s="190" t="s">
        <v>400</v>
      </c>
      <c r="D179" s="190" t="s">
        <v>150</v>
      </c>
      <c r="E179" s="191" t="s">
        <v>1319</v>
      </c>
      <c r="F179" s="192" t="s">
        <v>1320</v>
      </c>
      <c r="G179" s="193" t="s">
        <v>1207</v>
      </c>
      <c r="H179" s="194">
        <v>1</v>
      </c>
      <c r="I179" s="195"/>
      <c r="J179" s="196">
        <f t="shared" si="10"/>
        <v>0</v>
      </c>
      <c r="K179" s="192" t="s">
        <v>1</v>
      </c>
      <c r="L179" s="38"/>
      <c r="M179" s="197" t="s">
        <v>1</v>
      </c>
      <c r="N179" s="198" t="s">
        <v>44</v>
      </c>
      <c r="O179" s="70"/>
      <c r="P179" s="199">
        <f t="shared" si="11"/>
        <v>0</v>
      </c>
      <c r="Q179" s="199">
        <v>0</v>
      </c>
      <c r="R179" s="199">
        <f t="shared" si="12"/>
        <v>0</v>
      </c>
      <c r="S179" s="199">
        <v>0</v>
      </c>
      <c r="T179" s="200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226</v>
      </c>
      <c r="AT179" s="201" t="s">
        <v>150</v>
      </c>
      <c r="AU179" s="201" t="s">
        <v>8</v>
      </c>
      <c r="AY179" s="16" t="s">
        <v>148</v>
      </c>
      <c r="BE179" s="202">
        <f t="shared" si="14"/>
        <v>0</v>
      </c>
      <c r="BF179" s="202">
        <f t="shared" si="15"/>
        <v>0</v>
      </c>
      <c r="BG179" s="202">
        <f t="shared" si="16"/>
        <v>0</v>
      </c>
      <c r="BH179" s="202">
        <f t="shared" si="17"/>
        <v>0</v>
      </c>
      <c r="BI179" s="202">
        <f t="shared" si="18"/>
        <v>0</v>
      </c>
      <c r="BJ179" s="16" t="s">
        <v>88</v>
      </c>
      <c r="BK179" s="202">
        <f t="shared" si="19"/>
        <v>0</v>
      </c>
      <c r="BL179" s="16" t="s">
        <v>226</v>
      </c>
      <c r="BM179" s="201" t="s">
        <v>1859</v>
      </c>
    </row>
    <row r="180" spans="1:65" s="2" customFormat="1" ht="16.5" customHeight="1">
      <c r="A180" s="33"/>
      <c r="B180" s="34"/>
      <c r="C180" s="190" t="s">
        <v>405</v>
      </c>
      <c r="D180" s="190" t="s">
        <v>150</v>
      </c>
      <c r="E180" s="191" t="s">
        <v>1322</v>
      </c>
      <c r="F180" s="192" t="s">
        <v>1323</v>
      </c>
      <c r="G180" s="193" t="s">
        <v>669</v>
      </c>
      <c r="H180" s="194">
        <v>6</v>
      </c>
      <c r="I180" s="195"/>
      <c r="J180" s="196">
        <f t="shared" si="10"/>
        <v>0</v>
      </c>
      <c r="K180" s="192" t="s">
        <v>1</v>
      </c>
      <c r="L180" s="38"/>
      <c r="M180" s="236" t="s">
        <v>1</v>
      </c>
      <c r="N180" s="237" t="s">
        <v>44</v>
      </c>
      <c r="O180" s="238"/>
      <c r="P180" s="239">
        <f t="shared" si="11"/>
        <v>0</v>
      </c>
      <c r="Q180" s="239">
        <v>0</v>
      </c>
      <c r="R180" s="239">
        <f t="shared" si="12"/>
        <v>0</v>
      </c>
      <c r="S180" s="239">
        <v>0</v>
      </c>
      <c r="T180" s="240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226</v>
      </c>
      <c r="AT180" s="201" t="s">
        <v>150</v>
      </c>
      <c r="AU180" s="201" t="s">
        <v>8</v>
      </c>
      <c r="AY180" s="16" t="s">
        <v>148</v>
      </c>
      <c r="BE180" s="202">
        <f t="shared" si="14"/>
        <v>0</v>
      </c>
      <c r="BF180" s="202">
        <f t="shared" si="15"/>
        <v>0</v>
      </c>
      <c r="BG180" s="202">
        <f t="shared" si="16"/>
        <v>0</v>
      </c>
      <c r="BH180" s="202">
        <f t="shared" si="17"/>
        <v>0</v>
      </c>
      <c r="BI180" s="202">
        <f t="shared" si="18"/>
        <v>0</v>
      </c>
      <c r="BJ180" s="16" t="s">
        <v>88</v>
      </c>
      <c r="BK180" s="202">
        <f t="shared" si="19"/>
        <v>0</v>
      </c>
      <c r="BL180" s="16" t="s">
        <v>226</v>
      </c>
      <c r="BM180" s="201" t="s">
        <v>1860</v>
      </c>
    </row>
    <row r="181" spans="1:65" s="2" customFormat="1" ht="6.9" customHeight="1">
      <c r="A181" s="3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38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sheetProtection algorithmName="SHA-512" hashValue="+5cvNGwc62blOHVB0co7s2R2MUc3jhV9XV5hSyUCw4Q05fXmLsqHzDUa9PqsR8uDnaFPLrw69b3KzX/yVeZKfw==" saltValue="FgI1p5Fd4RmRAp0atfSaxOlT9zKknKx6fZePObKwARyRa74hZuURTKOPXnY7zYzDJHcF6ldgmaXRyMgmrGMk7w==" spinCount="100000" sheet="1" objects="1" scenarios="1" formatColumns="0" formatRows="0" autoFilter="0"/>
  <autoFilter ref="C124:K180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1"/>
  <sheetViews>
    <sheetView showGridLines="0" topLeftCell="A113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6" t="s">
        <v>101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" customHeight="1">
      <c r="B4" s="19"/>
      <c r="D4" s="116" t="s">
        <v>102</v>
      </c>
      <c r="L4" s="19"/>
      <c r="M4" s="117" t="s">
        <v>11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9" t="str">
        <f>'Rekapitulace stavby'!K6</f>
        <v>Zateplení panelových domů Sušice II - 1.etapa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8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1861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4. 1. 2022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5" t="s">
        <v>1</v>
      </c>
      <c r="F27" s="295"/>
      <c r="G27" s="295"/>
      <c r="H27" s="29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33"/>
      <c r="J30" s="125">
        <f>ROUND(J121,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6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42</v>
      </c>
      <c r="E33" s="118" t="s">
        <v>43</v>
      </c>
      <c r="F33" s="128">
        <f>ROUND((SUM(BE121:BE130)),  0)</f>
        <v>0</v>
      </c>
      <c r="G33" s="33"/>
      <c r="H33" s="33"/>
      <c r="I33" s="129">
        <v>0.21</v>
      </c>
      <c r="J33" s="128">
        <f>ROUND(((SUM(BE121:BE130))*I33),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44</v>
      </c>
      <c r="F34" s="128">
        <f>ROUND((SUM(BF121:BF130)),  0)</f>
        <v>0</v>
      </c>
      <c r="G34" s="33"/>
      <c r="H34" s="33"/>
      <c r="I34" s="129">
        <v>0.15</v>
      </c>
      <c r="J34" s="128">
        <f>ROUND(((SUM(BF121:BF130))*I34),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45</v>
      </c>
      <c r="F35" s="128">
        <f>ROUND((SUM(BG121:BG130)),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46</v>
      </c>
      <c r="F36" s="128">
        <f>ROUND((SUM(BH121:BH130)),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47</v>
      </c>
      <c r="F37" s="128">
        <f>ROUND((SUM(BI121:BI130)),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Zateplení panelových domů Sušice II - 1.etapa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5" t="str">
        <f>E9</f>
        <v>03 - Vedlejší a ostatní rozpočtové náklady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4. 1. 2022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106</v>
      </c>
      <c r="D94" s="149"/>
      <c r="E94" s="149"/>
      <c r="F94" s="149"/>
      <c r="G94" s="149"/>
      <c r="H94" s="149"/>
      <c r="I94" s="149"/>
      <c r="J94" s="150" t="s">
        <v>107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51" t="s">
        <v>108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" customHeight="1">
      <c r="B97" s="152"/>
      <c r="C97" s="153"/>
      <c r="D97" s="154" t="s">
        <v>1862</v>
      </c>
      <c r="E97" s="155"/>
      <c r="F97" s="155"/>
      <c r="G97" s="155"/>
      <c r="H97" s="155"/>
      <c r="I97" s="155"/>
      <c r="J97" s="156">
        <f>J122</f>
        <v>0</v>
      </c>
      <c r="K97" s="153"/>
      <c r="L97" s="157"/>
    </row>
    <row r="98" spans="1:31" s="10" customFormat="1" ht="19.95" customHeight="1">
      <c r="B98" s="158"/>
      <c r="C98" s="103"/>
      <c r="D98" s="159" t="s">
        <v>1863</v>
      </c>
      <c r="E98" s="160"/>
      <c r="F98" s="160"/>
      <c r="G98" s="160"/>
      <c r="H98" s="160"/>
      <c r="I98" s="160"/>
      <c r="J98" s="161">
        <f>J123</f>
        <v>0</v>
      </c>
      <c r="K98" s="103"/>
      <c r="L98" s="162"/>
    </row>
    <row r="99" spans="1:31" s="10" customFormat="1" ht="19.95" customHeight="1">
      <c r="B99" s="158"/>
      <c r="C99" s="103"/>
      <c r="D99" s="159" t="s">
        <v>1864</v>
      </c>
      <c r="E99" s="160"/>
      <c r="F99" s="160"/>
      <c r="G99" s="160"/>
      <c r="H99" s="160"/>
      <c r="I99" s="160"/>
      <c r="J99" s="161">
        <f>J125</f>
        <v>0</v>
      </c>
      <c r="K99" s="103"/>
      <c r="L99" s="162"/>
    </row>
    <row r="100" spans="1:31" s="10" customFormat="1" ht="19.95" customHeight="1">
      <c r="B100" s="158"/>
      <c r="C100" s="103"/>
      <c r="D100" s="159" t="s">
        <v>1865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31" s="10" customFormat="1" ht="19.95" customHeight="1">
      <c r="B101" s="158"/>
      <c r="C101" s="103"/>
      <c r="D101" s="159" t="s">
        <v>1866</v>
      </c>
      <c r="E101" s="160"/>
      <c r="F101" s="160"/>
      <c r="G101" s="160"/>
      <c r="H101" s="160"/>
      <c r="I101" s="160"/>
      <c r="J101" s="161">
        <f>J129</f>
        <v>0</v>
      </c>
      <c r="K101" s="103"/>
      <c r="L101" s="162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133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7" t="str">
        <f>E7</f>
        <v>Zateplení panelových domů Sušice II - 1.etapa</v>
      </c>
      <c r="F111" s="288"/>
      <c r="G111" s="288"/>
      <c r="H111" s="288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75" t="str">
        <f>E9</f>
        <v>03 - Vedlejší a ostatní rozpočtové náklady</v>
      </c>
      <c r="F113" s="286"/>
      <c r="G113" s="286"/>
      <c r="H113" s="28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21</v>
      </c>
      <c r="D115" s="35"/>
      <c r="E115" s="35"/>
      <c r="F115" s="26" t="str">
        <f>F12</f>
        <v>Sušice</v>
      </c>
      <c r="G115" s="35"/>
      <c r="H115" s="35"/>
      <c r="I115" s="28" t="s">
        <v>23</v>
      </c>
      <c r="J115" s="65" t="str">
        <f>IF(J12="","",J12)</f>
        <v>4. 1. 2022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25</v>
      </c>
      <c r="D117" s="35"/>
      <c r="E117" s="35"/>
      <c r="F117" s="26" t="str">
        <f>E15</f>
        <v>Město Sušice</v>
      </c>
      <c r="G117" s="35"/>
      <c r="H117" s="35"/>
      <c r="I117" s="28" t="s">
        <v>31</v>
      </c>
      <c r="J117" s="31" t="str">
        <f>E21</f>
        <v>Ing. Jan Prášek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34</v>
      </c>
      <c r="J118" s="31" t="str">
        <f>E24</f>
        <v>Pavel Hrba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3"/>
      <c r="B120" s="164"/>
      <c r="C120" s="165" t="s">
        <v>134</v>
      </c>
      <c r="D120" s="166" t="s">
        <v>63</v>
      </c>
      <c r="E120" s="166" t="s">
        <v>59</v>
      </c>
      <c r="F120" s="166" t="s">
        <v>60</v>
      </c>
      <c r="G120" s="166" t="s">
        <v>135</v>
      </c>
      <c r="H120" s="166" t="s">
        <v>136</v>
      </c>
      <c r="I120" s="166" t="s">
        <v>137</v>
      </c>
      <c r="J120" s="166" t="s">
        <v>107</v>
      </c>
      <c r="K120" s="167" t="s">
        <v>138</v>
      </c>
      <c r="L120" s="168"/>
      <c r="M120" s="74" t="s">
        <v>1</v>
      </c>
      <c r="N120" s="75" t="s">
        <v>42</v>
      </c>
      <c r="O120" s="75" t="s">
        <v>139</v>
      </c>
      <c r="P120" s="75" t="s">
        <v>140</v>
      </c>
      <c r="Q120" s="75" t="s">
        <v>141</v>
      </c>
      <c r="R120" s="75" t="s">
        <v>142</v>
      </c>
      <c r="S120" s="75" t="s">
        <v>143</v>
      </c>
      <c r="T120" s="76" t="s">
        <v>144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2" customFormat="1" ht="22.95" customHeight="1">
      <c r="A121" s="33"/>
      <c r="B121" s="34"/>
      <c r="C121" s="81" t="s">
        <v>145</v>
      </c>
      <c r="D121" s="35"/>
      <c r="E121" s="35"/>
      <c r="F121" s="35"/>
      <c r="G121" s="35"/>
      <c r="H121" s="35"/>
      <c r="I121" s="35"/>
      <c r="J121" s="169">
        <f>BK121</f>
        <v>0</v>
      </c>
      <c r="K121" s="35"/>
      <c r="L121" s="38"/>
      <c r="M121" s="77"/>
      <c r="N121" s="170"/>
      <c r="O121" s="78"/>
      <c r="P121" s="171">
        <f>P122</f>
        <v>0</v>
      </c>
      <c r="Q121" s="78"/>
      <c r="R121" s="171">
        <f>R122</f>
        <v>0</v>
      </c>
      <c r="S121" s="78"/>
      <c r="T121" s="172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77</v>
      </c>
      <c r="AU121" s="16" t="s">
        <v>109</v>
      </c>
      <c r="BK121" s="173">
        <f>BK122</f>
        <v>0</v>
      </c>
    </row>
    <row r="122" spans="1:65" s="12" customFormat="1" ht="25.95" customHeight="1">
      <c r="B122" s="174"/>
      <c r="C122" s="175"/>
      <c r="D122" s="176" t="s">
        <v>77</v>
      </c>
      <c r="E122" s="177" t="s">
        <v>1867</v>
      </c>
      <c r="F122" s="177" t="s">
        <v>1868</v>
      </c>
      <c r="G122" s="175"/>
      <c r="H122" s="175"/>
      <c r="I122" s="178"/>
      <c r="J122" s="179">
        <f>BK122</f>
        <v>0</v>
      </c>
      <c r="K122" s="175"/>
      <c r="L122" s="180"/>
      <c r="M122" s="181"/>
      <c r="N122" s="182"/>
      <c r="O122" s="182"/>
      <c r="P122" s="183">
        <f>P123+P125+P127+P129</f>
        <v>0</v>
      </c>
      <c r="Q122" s="182"/>
      <c r="R122" s="183">
        <f>R123+R125+R127+R129</f>
        <v>0</v>
      </c>
      <c r="S122" s="182"/>
      <c r="T122" s="184">
        <f>T123+T125+T127+T129</f>
        <v>0</v>
      </c>
      <c r="AR122" s="185" t="s">
        <v>171</v>
      </c>
      <c r="AT122" s="186" t="s">
        <v>77</v>
      </c>
      <c r="AU122" s="186" t="s">
        <v>78</v>
      </c>
      <c r="AY122" s="185" t="s">
        <v>148</v>
      </c>
      <c r="BK122" s="187">
        <f>BK123+BK125+BK127+BK129</f>
        <v>0</v>
      </c>
    </row>
    <row r="123" spans="1:65" s="12" customFormat="1" ht="22.95" customHeight="1">
      <c r="B123" s="174"/>
      <c r="C123" s="175"/>
      <c r="D123" s="176" t="s">
        <v>77</v>
      </c>
      <c r="E123" s="188" t="s">
        <v>1869</v>
      </c>
      <c r="F123" s="188" t="s">
        <v>1870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P124</f>
        <v>0</v>
      </c>
      <c r="Q123" s="182"/>
      <c r="R123" s="183">
        <f>R124</f>
        <v>0</v>
      </c>
      <c r="S123" s="182"/>
      <c r="T123" s="184">
        <f>T124</f>
        <v>0</v>
      </c>
      <c r="AR123" s="185" t="s">
        <v>171</v>
      </c>
      <c r="AT123" s="186" t="s">
        <v>77</v>
      </c>
      <c r="AU123" s="186" t="s">
        <v>8</v>
      </c>
      <c r="AY123" s="185" t="s">
        <v>148</v>
      </c>
      <c r="BK123" s="187">
        <f>BK124</f>
        <v>0</v>
      </c>
    </row>
    <row r="124" spans="1:65" s="2" customFormat="1" ht="16.5" customHeight="1">
      <c r="A124" s="33"/>
      <c r="B124" s="34"/>
      <c r="C124" s="190" t="s">
        <v>8</v>
      </c>
      <c r="D124" s="190" t="s">
        <v>150</v>
      </c>
      <c r="E124" s="191" t="s">
        <v>1871</v>
      </c>
      <c r="F124" s="192" t="s">
        <v>1872</v>
      </c>
      <c r="G124" s="193" t="s">
        <v>1207</v>
      </c>
      <c r="H124" s="194">
        <v>1</v>
      </c>
      <c r="I124" s="195"/>
      <c r="J124" s="196">
        <f>ROUND(I124*H124,0)</f>
        <v>0</v>
      </c>
      <c r="K124" s="192" t="s">
        <v>154</v>
      </c>
      <c r="L124" s="38"/>
      <c r="M124" s="197" t="s">
        <v>1</v>
      </c>
      <c r="N124" s="198" t="s">
        <v>44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1873</v>
      </c>
      <c r="AT124" s="201" t="s">
        <v>150</v>
      </c>
      <c r="AU124" s="201" t="s">
        <v>88</v>
      </c>
      <c r="AY124" s="16" t="s">
        <v>148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88</v>
      </c>
      <c r="BK124" s="202">
        <f>ROUND(I124*H124,0)</f>
        <v>0</v>
      </c>
      <c r="BL124" s="16" t="s">
        <v>1873</v>
      </c>
      <c r="BM124" s="201" t="s">
        <v>1874</v>
      </c>
    </row>
    <row r="125" spans="1:65" s="12" customFormat="1" ht="22.95" customHeight="1">
      <c r="B125" s="174"/>
      <c r="C125" s="175"/>
      <c r="D125" s="176" t="s">
        <v>77</v>
      </c>
      <c r="E125" s="188" t="s">
        <v>1875</v>
      </c>
      <c r="F125" s="188" t="s">
        <v>1876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P126</f>
        <v>0</v>
      </c>
      <c r="Q125" s="182"/>
      <c r="R125" s="183">
        <f>R126</f>
        <v>0</v>
      </c>
      <c r="S125" s="182"/>
      <c r="T125" s="184">
        <f>T126</f>
        <v>0</v>
      </c>
      <c r="AR125" s="185" t="s">
        <v>171</v>
      </c>
      <c r="AT125" s="186" t="s">
        <v>77</v>
      </c>
      <c r="AU125" s="186" t="s">
        <v>8</v>
      </c>
      <c r="AY125" s="185" t="s">
        <v>148</v>
      </c>
      <c r="BK125" s="187">
        <f>BK126</f>
        <v>0</v>
      </c>
    </row>
    <row r="126" spans="1:65" s="2" customFormat="1" ht="16.5" customHeight="1">
      <c r="A126" s="33"/>
      <c r="B126" s="34"/>
      <c r="C126" s="190" t="s">
        <v>88</v>
      </c>
      <c r="D126" s="190" t="s">
        <v>150</v>
      </c>
      <c r="E126" s="191" t="s">
        <v>1877</v>
      </c>
      <c r="F126" s="192" t="s">
        <v>1876</v>
      </c>
      <c r="G126" s="193" t="s">
        <v>1207</v>
      </c>
      <c r="H126" s="194">
        <v>1</v>
      </c>
      <c r="I126" s="195"/>
      <c r="J126" s="196">
        <f>ROUND(I126*H126,0)</f>
        <v>0</v>
      </c>
      <c r="K126" s="192" t="s">
        <v>154</v>
      </c>
      <c r="L126" s="38"/>
      <c r="M126" s="197" t="s">
        <v>1</v>
      </c>
      <c r="N126" s="198" t="s">
        <v>44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1873</v>
      </c>
      <c r="AT126" s="201" t="s">
        <v>150</v>
      </c>
      <c r="AU126" s="201" t="s">
        <v>88</v>
      </c>
      <c r="AY126" s="16" t="s">
        <v>148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88</v>
      </c>
      <c r="BK126" s="202">
        <f>ROUND(I126*H126,0)</f>
        <v>0</v>
      </c>
      <c r="BL126" s="16" t="s">
        <v>1873</v>
      </c>
      <c r="BM126" s="201" t="s">
        <v>1878</v>
      </c>
    </row>
    <row r="127" spans="1:65" s="12" customFormat="1" ht="22.95" customHeight="1">
      <c r="B127" s="174"/>
      <c r="C127" s="175"/>
      <c r="D127" s="176" t="s">
        <v>77</v>
      </c>
      <c r="E127" s="188" t="s">
        <v>1879</v>
      </c>
      <c r="F127" s="188" t="s">
        <v>1880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P128</f>
        <v>0</v>
      </c>
      <c r="Q127" s="182"/>
      <c r="R127" s="183">
        <f>R128</f>
        <v>0</v>
      </c>
      <c r="S127" s="182"/>
      <c r="T127" s="184">
        <f>T128</f>
        <v>0</v>
      </c>
      <c r="AR127" s="185" t="s">
        <v>171</v>
      </c>
      <c r="AT127" s="186" t="s">
        <v>77</v>
      </c>
      <c r="AU127" s="186" t="s">
        <v>8</v>
      </c>
      <c r="AY127" s="185" t="s">
        <v>148</v>
      </c>
      <c r="BK127" s="187">
        <f>BK128</f>
        <v>0</v>
      </c>
    </row>
    <row r="128" spans="1:65" s="2" customFormat="1" ht="21.75" customHeight="1">
      <c r="A128" s="33"/>
      <c r="B128" s="34"/>
      <c r="C128" s="190" t="s">
        <v>162</v>
      </c>
      <c r="D128" s="190" t="s">
        <v>150</v>
      </c>
      <c r="E128" s="191" t="s">
        <v>1881</v>
      </c>
      <c r="F128" s="192" t="s">
        <v>1882</v>
      </c>
      <c r="G128" s="193" t="s">
        <v>1207</v>
      </c>
      <c r="H128" s="194">
        <v>1</v>
      </c>
      <c r="I128" s="195"/>
      <c r="J128" s="196">
        <f>ROUND(I128*H128,0)</f>
        <v>0</v>
      </c>
      <c r="K128" s="192" t="s">
        <v>154</v>
      </c>
      <c r="L128" s="38"/>
      <c r="M128" s="197" t="s">
        <v>1</v>
      </c>
      <c r="N128" s="198" t="s">
        <v>44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1873</v>
      </c>
      <c r="AT128" s="201" t="s">
        <v>150</v>
      </c>
      <c r="AU128" s="201" t="s">
        <v>88</v>
      </c>
      <c r="AY128" s="16" t="s">
        <v>148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88</v>
      </c>
      <c r="BK128" s="202">
        <f>ROUND(I128*H128,0)</f>
        <v>0</v>
      </c>
      <c r="BL128" s="16" t="s">
        <v>1873</v>
      </c>
      <c r="BM128" s="201" t="s">
        <v>1883</v>
      </c>
    </row>
    <row r="129" spans="1:65" s="12" customFormat="1" ht="22.95" customHeight="1">
      <c r="B129" s="174"/>
      <c r="C129" s="175"/>
      <c r="D129" s="176" t="s">
        <v>77</v>
      </c>
      <c r="E129" s="188" t="s">
        <v>1884</v>
      </c>
      <c r="F129" s="188" t="s">
        <v>1885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P130</f>
        <v>0</v>
      </c>
      <c r="Q129" s="182"/>
      <c r="R129" s="183">
        <f>R130</f>
        <v>0</v>
      </c>
      <c r="S129" s="182"/>
      <c r="T129" s="184">
        <f>T130</f>
        <v>0</v>
      </c>
      <c r="AR129" s="185" t="s">
        <v>171</v>
      </c>
      <c r="AT129" s="186" t="s">
        <v>77</v>
      </c>
      <c r="AU129" s="186" t="s">
        <v>8</v>
      </c>
      <c r="AY129" s="185" t="s">
        <v>148</v>
      </c>
      <c r="BK129" s="187">
        <f>BK130</f>
        <v>0</v>
      </c>
    </row>
    <row r="130" spans="1:65" s="2" customFormat="1" ht="37.950000000000003" customHeight="1">
      <c r="A130" s="33"/>
      <c r="B130" s="34"/>
      <c r="C130" s="190" t="s">
        <v>155</v>
      </c>
      <c r="D130" s="190" t="s">
        <v>150</v>
      </c>
      <c r="E130" s="191" t="s">
        <v>1886</v>
      </c>
      <c r="F130" s="192" t="s">
        <v>1887</v>
      </c>
      <c r="G130" s="193" t="s">
        <v>1207</v>
      </c>
      <c r="H130" s="194">
        <v>1</v>
      </c>
      <c r="I130" s="195"/>
      <c r="J130" s="196">
        <f>ROUND(I130*H130,0)</f>
        <v>0</v>
      </c>
      <c r="K130" s="192" t="s">
        <v>154</v>
      </c>
      <c r="L130" s="38"/>
      <c r="M130" s="236" t="s">
        <v>1</v>
      </c>
      <c r="N130" s="237" t="s">
        <v>44</v>
      </c>
      <c r="O130" s="238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1873</v>
      </c>
      <c r="AT130" s="201" t="s">
        <v>150</v>
      </c>
      <c r="AU130" s="201" t="s">
        <v>88</v>
      </c>
      <c r="AY130" s="16" t="s">
        <v>148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88</v>
      </c>
      <c r="BK130" s="202">
        <f>ROUND(I130*H130,0)</f>
        <v>0</v>
      </c>
      <c r="BL130" s="16" t="s">
        <v>1873</v>
      </c>
      <c r="BM130" s="201" t="s">
        <v>1888</v>
      </c>
    </row>
    <row r="131" spans="1:65" s="2" customFormat="1" ht="6.9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IUr2/53YVutCLtO33Mc8Qxve301XEpYKf85qbzDT5aUml8Bb4ImL6F1oIQR2UZBDZlvqv/RtBSd0t8NNqub19w==" saltValue="EXbfgf8gsaFJ9Ywd4ImmzK09LUNfTFDEW0TBEGV37PkyT3ZYxnIIuiIQIIu3/r8Po3nEHopBJYm8yBw05bWiUg==" spinCount="100000" sheet="1" objects="1" scenarios="1" formatColumns="0" formatRows="0" autoFilter="0"/>
  <autoFilter ref="C120:K130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SO-04  Dvojsekce byt...</vt:lpstr>
      <vt:lpstr>011 - SO-04  Elektroinsta...</vt:lpstr>
      <vt:lpstr>02 - SO-05  Dvojsekce, by...</vt:lpstr>
      <vt:lpstr>021 - SO-05  Elektroinsta...</vt:lpstr>
      <vt:lpstr>03 - Vedlejší a ostatní r...</vt:lpstr>
      <vt:lpstr>'01 - SO-04  Dvojsekce byt...'!Názvy_tisku</vt:lpstr>
      <vt:lpstr>'011 - SO-04  Elektroinsta...'!Názvy_tisku</vt:lpstr>
      <vt:lpstr>'02 - SO-05  Dvojsekce, by...'!Názvy_tisku</vt:lpstr>
      <vt:lpstr>'021 - SO-05  Elektroinsta...'!Názvy_tisku</vt:lpstr>
      <vt:lpstr>'03 - Vedlejší a ostatní r...'!Názvy_tisku</vt:lpstr>
      <vt:lpstr>'Rekapitulace stavby'!Názvy_tisku</vt:lpstr>
      <vt:lpstr>'01 - SO-04  Dvojsekce byt...'!Oblast_tisku</vt:lpstr>
      <vt:lpstr>'011 - SO-04  Elektroinsta...'!Oblast_tisku</vt:lpstr>
      <vt:lpstr>'02 - SO-05  Dvojsekce, by...'!Oblast_tisku</vt:lpstr>
      <vt:lpstr>'021 - SO-05  Elektroinsta...'!Oblast_tisku</vt:lpstr>
      <vt:lpstr>'03 - Vedlejší a ostatní 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PCROZPOCTY\pavelhrba</dc:creator>
  <cp:lastModifiedBy>Dio</cp:lastModifiedBy>
  <dcterms:created xsi:type="dcterms:W3CDTF">2022-01-04T09:50:47Z</dcterms:created>
  <dcterms:modified xsi:type="dcterms:W3CDTF">2022-01-12T09:49:01Z</dcterms:modified>
</cp:coreProperties>
</file>